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urs\_3_ssi_Term SI\1c modelisation\quincy robot\"/>
    </mc:Choice>
  </mc:AlternateContent>
  <xr:revisionPtr revIDLastSave="0" documentId="13_ncr:1_{122F5B9B-0086-4B2C-BF5E-86A3E3513DE5}" xr6:coauthVersionLast="47" xr6:coauthVersionMax="47" xr10:uidLastSave="{00000000-0000-0000-0000-000000000000}"/>
  <bookViews>
    <workbookView xWindow="-120" yWindow="-120" windowWidth="24240" windowHeight="13140" xr2:uid="{935F2151-6CF2-4021-A44C-CD8B602272FE}"/>
  </bookViews>
  <sheets>
    <sheet name="toXY" sheetId="1" r:id="rId1"/>
    <sheet name="toAB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D54" i="1"/>
  <c r="H54" i="1"/>
  <c r="J54" i="1"/>
  <c r="C55" i="1"/>
  <c r="H55" i="1" s="1"/>
  <c r="D55" i="1"/>
  <c r="J55" i="1"/>
  <c r="C56" i="1"/>
  <c r="H56" i="1" s="1"/>
  <c r="D56" i="1"/>
  <c r="J56" i="1" s="1"/>
  <c r="C57" i="1"/>
  <c r="H57" i="1" s="1"/>
  <c r="D57" i="1"/>
  <c r="J57" i="1" s="1"/>
  <c r="C58" i="1"/>
  <c r="D58" i="1"/>
  <c r="J58" i="1" s="1"/>
  <c r="H58" i="1"/>
  <c r="C59" i="1"/>
  <c r="H59" i="1" s="1"/>
  <c r="D59" i="1"/>
  <c r="J59" i="1"/>
  <c r="C60" i="1"/>
  <c r="D60" i="1"/>
  <c r="J60" i="1" s="1"/>
  <c r="H60" i="1"/>
  <c r="C61" i="1"/>
  <c r="H61" i="1" s="1"/>
  <c r="D61" i="1"/>
  <c r="J61" i="1"/>
  <c r="C62" i="1"/>
  <c r="D62" i="1"/>
  <c r="J62" i="1" s="1"/>
  <c r="H62" i="1"/>
  <c r="C63" i="1"/>
  <c r="H63" i="1" s="1"/>
  <c r="D63" i="1"/>
  <c r="J63" i="1" s="1"/>
  <c r="C64" i="1"/>
  <c r="H64" i="1" s="1"/>
  <c r="D64" i="1"/>
  <c r="J64" i="1" s="1"/>
  <c r="C65" i="1"/>
  <c r="H65" i="1" s="1"/>
  <c r="D65" i="1"/>
  <c r="J65" i="1"/>
  <c r="C66" i="1"/>
  <c r="H66" i="1" s="1"/>
  <c r="D66" i="1"/>
  <c r="J66" i="1" s="1"/>
  <c r="C67" i="1"/>
  <c r="H67" i="1" s="1"/>
  <c r="D67" i="1"/>
  <c r="J67" i="1" s="1"/>
  <c r="C68" i="1"/>
  <c r="H68" i="1" s="1"/>
  <c r="D68" i="1"/>
  <c r="J68" i="1" s="1"/>
  <c r="C69" i="1"/>
  <c r="H69" i="1" s="1"/>
  <c r="D69" i="1"/>
  <c r="J69" i="1"/>
  <c r="C70" i="1"/>
  <c r="H70" i="1" s="1"/>
  <c r="D70" i="1"/>
  <c r="J70" i="1" s="1"/>
  <c r="C71" i="1"/>
  <c r="H71" i="1" s="1"/>
  <c r="D71" i="1"/>
  <c r="J71" i="1" s="1"/>
  <c r="C72" i="1"/>
  <c r="H72" i="1" s="1"/>
  <c r="D72" i="1"/>
  <c r="J72" i="1" s="1"/>
  <c r="C73" i="1"/>
  <c r="H73" i="1" s="1"/>
  <c r="D73" i="1"/>
  <c r="J73" i="1"/>
  <c r="C74" i="1"/>
  <c r="H74" i="1" s="1"/>
  <c r="D74" i="1"/>
  <c r="J74" i="1" s="1"/>
  <c r="C75" i="1"/>
  <c r="H75" i="1" s="1"/>
  <c r="D75" i="1"/>
  <c r="C76" i="1"/>
  <c r="H76" i="1" s="1"/>
  <c r="D76" i="1"/>
  <c r="J76" i="1"/>
  <c r="C77" i="1"/>
  <c r="D77" i="1"/>
  <c r="H77" i="1"/>
  <c r="C78" i="1"/>
  <c r="H78" i="1" s="1"/>
  <c r="D78" i="1"/>
  <c r="J78" i="1"/>
  <c r="C79" i="1"/>
  <c r="H79" i="1" s="1"/>
  <c r="D79" i="1"/>
  <c r="J79" i="1" s="1"/>
  <c r="C80" i="1"/>
  <c r="H80" i="1" s="1"/>
  <c r="M80" i="1" s="1"/>
  <c r="D80" i="1"/>
  <c r="J80" i="1"/>
  <c r="C81" i="1"/>
  <c r="H81" i="1" s="1"/>
  <c r="D81" i="1"/>
  <c r="J81" i="1" s="1"/>
  <c r="C82" i="1"/>
  <c r="H82" i="1" s="1"/>
  <c r="D82" i="1"/>
  <c r="C83" i="1"/>
  <c r="H83" i="1" s="1"/>
  <c r="D83" i="1"/>
  <c r="J83" i="1"/>
  <c r="C84" i="1"/>
  <c r="H84" i="1" s="1"/>
  <c r="M84" i="1" s="1"/>
  <c r="D84" i="1"/>
  <c r="J84" i="1"/>
  <c r="C85" i="1"/>
  <c r="D85" i="1"/>
  <c r="H85" i="1"/>
  <c r="C86" i="1"/>
  <c r="H86" i="1" s="1"/>
  <c r="D86" i="1"/>
  <c r="C87" i="1"/>
  <c r="H87" i="1" s="1"/>
  <c r="D87" i="1"/>
  <c r="J87" i="1" s="1"/>
  <c r="C88" i="1"/>
  <c r="H88" i="1" s="1"/>
  <c r="M88" i="1" s="1"/>
  <c r="D88" i="1"/>
  <c r="J88" i="1" s="1"/>
  <c r="C89" i="1"/>
  <c r="H89" i="1" s="1"/>
  <c r="D89" i="1"/>
  <c r="J89" i="1" s="1"/>
  <c r="C90" i="1"/>
  <c r="H90" i="1" s="1"/>
  <c r="D90" i="1"/>
  <c r="J90" i="1" s="1"/>
  <c r="C91" i="1"/>
  <c r="H91" i="1" s="1"/>
  <c r="D91" i="1"/>
  <c r="C92" i="1"/>
  <c r="H92" i="1" s="1"/>
  <c r="D92" i="1"/>
  <c r="J92" i="1"/>
  <c r="C93" i="1"/>
  <c r="D93" i="1"/>
  <c r="H93" i="1"/>
  <c r="C94" i="1"/>
  <c r="D94" i="1"/>
  <c r="H94" i="1"/>
  <c r="J94" i="1"/>
  <c r="C95" i="1"/>
  <c r="D95" i="1"/>
  <c r="H95" i="1"/>
  <c r="C96" i="1"/>
  <c r="D96" i="1"/>
  <c r="H96" i="1"/>
  <c r="J96" i="1"/>
  <c r="C97" i="1"/>
  <c r="D97" i="1"/>
  <c r="H97" i="1"/>
  <c r="C98" i="1"/>
  <c r="H98" i="1" s="1"/>
  <c r="D98" i="1"/>
  <c r="J98" i="1"/>
  <c r="C99" i="1"/>
  <c r="H99" i="1" s="1"/>
  <c r="D99" i="1"/>
  <c r="C100" i="1"/>
  <c r="H100" i="1" s="1"/>
  <c r="M100" i="1" s="1"/>
  <c r="D100" i="1"/>
  <c r="J100" i="1"/>
  <c r="C101" i="1"/>
  <c r="H101" i="1" s="1"/>
  <c r="D101" i="1"/>
  <c r="C102" i="1"/>
  <c r="H102" i="1" s="1"/>
  <c r="D102" i="1"/>
  <c r="J102" i="1" s="1"/>
  <c r="C103" i="1"/>
  <c r="H103" i="1" s="1"/>
  <c r="D103" i="1"/>
  <c r="C104" i="1"/>
  <c r="H104" i="1" s="1"/>
  <c r="D104" i="1"/>
  <c r="J104" i="1" s="1"/>
  <c r="C105" i="1"/>
  <c r="H105" i="1" s="1"/>
  <c r="D105" i="1"/>
  <c r="J105" i="1"/>
  <c r="C106" i="1"/>
  <c r="D106" i="1"/>
  <c r="H106" i="1"/>
  <c r="C35" i="1"/>
  <c r="A100" i="2"/>
  <c r="B100" i="2"/>
  <c r="C100" i="2"/>
  <c r="E100" i="2" s="1"/>
  <c r="D100" i="2"/>
  <c r="G100" i="2" s="1"/>
  <c r="J100" i="2"/>
  <c r="A101" i="2"/>
  <c r="B101" i="2" s="1"/>
  <c r="A94" i="2"/>
  <c r="B94" i="2" s="1"/>
  <c r="C94" i="2"/>
  <c r="E94" i="2" s="1"/>
  <c r="A95" i="2"/>
  <c r="B95" i="2" s="1"/>
  <c r="A50" i="2"/>
  <c r="B50" i="2" s="1"/>
  <c r="J50" i="2" s="1"/>
  <c r="L50" i="2" s="1"/>
  <c r="N50" i="2" s="1"/>
  <c r="C50" i="2"/>
  <c r="E50" i="2" s="1"/>
  <c r="K50" i="2"/>
  <c r="A51" i="2"/>
  <c r="A52" i="2"/>
  <c r="D35" i="1"/>
  <c r="I35" i="1" s="1"/>
  <c r="C36" i="1"/>
  <c r="H36" i="1" s="1"/>
  <c r="D36" i="1"/>
  <c r="C37" i="1"/>
  <c r="H37" i="1" s="1"/>
  <c r="D37" i="1"/>
  <c r="I37" i="1" s="1"/>
  <c r="C38" i="1"/>
  <c r="H38" i="1" s="1"/>
  <c r="D38" i="1"/>
  <c r="C39" i="1"/>
  <c r="H39" i="1" s="1"/>
  <c r="D39" i="1"/>
  <c r="I39" i="1" s="1"/>
  <c r="C40" i="1"/>
  <c r="H40" i="1" s="1"/>
  <c r="D40" i="1"/>
  <c r="C41" i="1"/>
  <c r="H41" i="1" s="1"/>
  <c r="D41" i="1"/>
  <c r="I41" i="1" s="1"/>
  <c r="C42" i="1"/>
  <c r="H42" i="1" s="1"/>
  <c r="D42" i="1"/>
  <c r="C43" i="1"/>
  <c r="H43" i="1" s="1"/>
  <c r="D43" i="1"/>
  <c r="I43" i="1" s="1"/>
  <c r="C44" i="1"/>
  <c r="H44" i="1" s="1"/>
  <c r="D44" i="1"/>
  <c r="C45" i="1"/>
  <c r="H45" i="1" s="1"/>
  <c r="D45" i="1"/>
  <c r="I45" i="1" s="1"/>
  <c r="C46" i="1"/>
  <c r="H46" i="1" s="1"/>
  <c r="D46" i="1"/>
  <c r="C47" i="1"/>
  <c r="H47" i="1" s="1"/>
  <c r="D47" i="1"/>
  <c r="I47" i="1" s="1"/>
  <c r="C48" i="1"/>
  <c r="H48" i="1" s="1"/>
  <c r="D48" i="1"/>
  <c r="C49" i="1"/>
  <c r="H49" i="1" s="1"/>
  <c r="D49" i="1"/>
  <c r="I49" i="1" s="1"/>
  <c r="C50" i="1"/>
  <c r="H50" i="1" s="1"/>
  <c r="D50" i="1"/>
  <c r="C51" i="1"/>
  <c r="H51" i="1" s="1"/>
  <c r="D51" i="1"/>
  <c r="C52" i="1"/>
  <c r="H52" i="1" s="1"/>
  <c r="D52" i="1"/>
  <c r="C53" i="1"/>
  <c r="H53" i="1" s="1"/>
  <c r="D53" i="1"/>
  <c r="C12" i="2"/>
  <c r="E12" i="2" s="1"/>
  <c r="A32" i="2"/>
  <c r="C32" i="2" s="1"/>
  <c r="K11" i="2"/>
  <c r="E11" i="2"/>
  <c r="B11" i="2"/>
  <c r="B12" i="2" s="1"/>
  <c r="C31" i="2"/>
  <c r="K31" i="2" s="1"/>
  <c r="B31" i="2"/>
  <c r="K10" i="2"/>
  <c r="E10" i="2"/>
  <c r="B9" i="2"/>
  <c r="J10" i="2" s="1"/>
  <c r="B8" i="2"/>
  <c r="D10" i="2" s="1"/>
  <c r="C24" i="1"/>
  <c r="H24" i="1" s="1"/>
  <c r="D24" i="1"/>
  <c r="C25" i="1"/>
  <c r="H25" i="1" s="1"/>
  <c r="D25" i="1"/>
  <c r="C26" i="1"/>
  <c r="H26" i="1" s="1"/>
  <c r="D26" i="1"/>
  <c r="C27" i="1"/>
  <c r="H27" i="1" s="1"/>
  <c r="D27" i="1"/>
  <c r="C28" i="1"/>
  <c r="H28" i="1" s="1"/>
  <c r="D28" i="1"/>
  <c r="C29" i="1"/>
  <c r="H29" i="1" s="1"/>
  <c r="D29" i="1"/>
  <c r="C30" i="1"/>
  <c r="H30" i="1" s="1"/>
  <c r="D30" i="1"/>
  <c r="C31" i="1"/>
  <c r="H31" i="1" s="1"/>
  <c r="D31" i="1"/>
  <c r="C32" i="1"/>
  <c r="D32" i="1"/>
  <c r="C33" i="1"/>
  <c r="H33" i="1" s="1"/>
  <c r="D33" i="1"/>
  <c r="C34" i="1"/>
  <c r="H34" i="1" s="1"/>
  <c r="D34" i="1"/>
  <c r="D23" i="1"/>
  <c r="D22" i="1"/>
  <c r="J22" i="1" s="1"/>
  <c r="C23" i="1"/>
  <c r="C22" i="1"/>
  <c r="C21" i="1"/>
  <c r="H21" i="1" s="1"/>
  <c r="C20" i="1"/>
  <c r="D21" i="1"/>
  <c r="D20" i="1"/>
  <c r="D19" i="1"/>
  <c r="D18" i="1"/>
  <c r="J18" i="1" s="1"/>
  <c r="C19" i="1"/>
  <c r="C18" i="1"/>
  <c r="C17" i="1"/>
  <c r="H17" i="1" s="1"/>
  <c r="C16" i="1"/>
  <c r="D17" i="1"/>
  <c r="J17" i="1" s="1"/>
  <c r="D16" i="1"/>
  <c r="C15" i="1"/>
  <c r="H15" i="1" s="1"/>
  <c r="D15" i="1"/>
  <c r="D14" i="1"/>
  <c r="C14" i="1"/>
  <c r="D13" i="1"/>
  <c r="J13" i="1" s="1"/>
  <c r="C13" i="1"/>
  <c r="C12" i="1"/>
  <c r="D12" i="1"/>
  <c r="J12" i="1" s="1"/>
  <c r="C10" i="1"/>
  <c r="A8" i="1"/>
  <c r="C8" i="1" s="1"/>
  <c r="H8" i="1" s="1"/>
  <c r="D10" i="1"/>
  <c r="J10" i="1" s="1"/>
  <c r="C11" i="1"/>
  <c r="H11" i="1" s="1"/>
  <c r="D11" i="1"/>
  <c r="J11" i="1" s="1"/>
  <c r="D9" i="1"/>
  <c r="J9" i="1" s="1"/>
  <c r="A9" i="1"/>
  <c r="C9" i="1" s="1"/>
  <c r="H9" i="1" s="1"/>
  <c r="D8" i="1"/>
  <c r="J8" i="1" s="1"/>
  <c r="E7" i="1"/>
  <c r="E6" i="1"/>
  <c r="G28" i="1" s="1"/>
  <c r="G91" i="1" l="1"/>
  <c r="G88" i="1"/>
  <c r="G67" i="1"/>
  <c r="G50" i="1"/>
  <c r="G106" i="1"/>
  <c r="G97" i="1"/>
  <c r="M87" i="1"/>
  <c r="G62" i="1"/>
  <c r="L62" i="1" s="1"/>
  <c r="G75" i="1"/>
  <c r="G71" i="1"/>
  <c r="G63" i="1"/>
  <c r="M96" i="1"/>
  <c r="G95" i="1"/>
  <c r="G93" i="1"/>
  <c r="M90" i="1"/>
  <c r="G85" i="1"/>
  <c r="L85" i="1" s="1"/>
  <c r="G77" i="1"/>
  <c r="G60" i="1"/>
  <c r="G99" i="1"/>
  <c r="G84" i="1"/>
  <c r="G79" i="1"/>
  <c r="G73" i="1"/>
  <c r="G69" i="1"/>
  <c r="G65" i="1"/>
  <c r="G103" i="1"/>
  <c r="G101" i="1"/>
  <c r="M98" i="1"/>
  <c r="G89" i="1"/>
  <c r="L89" i="1" s="1"/>
  <c r="G81" i="1"/>
  <c r="I99" i="1"/>
  <c r="J99" i="1"/>
  <c r="M99" i="1" s="1"/>
  <c r="I82" i="1"/>
  <c r="K82" i="1" s="1"/>
  <c r="N82" i="1" s="1"/>
  <c r="J82" i="1"/>
  <c r="I97" i="1"/>
  <c r="L97" i="1" s="1"/>
  <c r="J97" i="1"/>
  <c r="M97" i="1" s="1"/>
  <c r="M94" i="1"/>
  <c r="I12" i="1"/>
  <c r="I54" i="1"/>
  <c r="I56" i="1"/>
  <c r="I58" i="1"/>
  <c r="K58" i="1" s="1"/>
  <c r="N58" i="1" s="1"/>
  <c r="I60" i="1"/>
  <c r="I62" i="1"/>
  <c r="I64" i="1"/>
  <c r="I66" i="1"/>
  <c r="I68" i="1"/>
  <c r="I70" i="1"/>
  <c r="I72" i="1"/>
  <c r="I74" i="1"/>
  <c r="I81" i="1"/>
  <c r="I17" i="1"/>
  <c r="I55" i="1"/>
  <c r="K55" i="1" s="1"/>
  <c r="I57" i="1"/>
  <c r="I52" i="1"/>
  <c r="I104" i="1"/>
  <c r="I103" i="1"/>
  <c r="J103" i="1"/>
  <c r="I95" i="1"/>
  <c r="L95" i="1" s="1"/>
  <c r="J95" i="1"/>
  <c r="K95" i="1" s="1"/>
  <c r="P95" i="1" s="1"/>
  <c r="S95" i="1" s="1"/>
  <c r="I93" i="1"/>
  <c r="J93" i="1"/>
  <c r="M93" i="1" s="1"/>
  <c r="M92" i="1"/>
  <c r="I86" i="1"/>
  <c r="J86" i="1"/>
  <c r="M86" i="1" s="1"/>
  <c r="M76" i="1"/>
  <c r="I61" i="1"/>
  <c r="K61" i="1" s="1"/>
  <c r="N61" i="1" s="1"/>
  <c r="M102" i="1"/>
  <c r="M82" i="1"/>
  <c r="I101" i="1"/>
  <c r="J101" i="1"/>
  <c r="M101" i="1" s="1"/>
  <c r="M83" i="1"/>
  <c r="M78" i="1"/>
  <c r="I73" i="1"/>
  <c r="K73" i="1" s="1"/>
  <c r="N73" i="1" s="1"/>
  <c r="I71" i="1"/>
  <c r="K71" i="1" s="1"/>
  <c r="N71" i="1" s="1"/>
  <c r="I69" i="1"/>
  <c r="K69" i="1" s="1"/>
  <c r="N69" i="1" s="1"/>
  <c r="I67" i="1"/>
  <c r="I65" i="1"/>
  <c r="I63" i="1"/>
  <c r="K63" i="1" s="1"/>
  <c r="N63" i="1" s="1"/>
  <c r="L60" i="1"/>
  <c r="I59" i="1"/>
  <c r="I91" i="1"/>
  <c r="L91" i="1" s="1"/>
  <c r="I85" i="1"/>
  <c r="I77" i="1"/>
  <c r="L77" i="1" s="1"/>
  <c r="I75" i="1"/>
  <c r="L75" i="1" s="1"/>
  <c r="L73" i="1"/>
  <c r="M72" i="1"/>
  <c r="M70" i="1"/>
  <c r="M68" i="1"/>
  <c r="M66" i="1"/>
  <c r="M64" i="1"/>
  <c r="L63" i="1"/>
  <c r="G58" i="1"/>
  <c r="G56" i="1"/>
  <c r="G54" i="1"/>
  <c r="L54" i="1" s="1"/>
  <c r="I20" i="1"/>
  <c r="I50" i="1"/>
  <c r="I48" i="1"/>
  <c r="I46" i="1"/>
  <c r="I44" i="1"/>
  <c r="I42" i="1"/>
  <c r="I40" i="1"/>
  <c r="I38" i="1"/>
  <c r="K38" i="1" s="1"/>
  <c r="P38" i="1" s="1"/>
  <c r="S38" i="1" s="1"/>
  <c r="I36" i="1"/>
  <c r="I106" i="1"/>
  <c r="L106" i="1" s="1"/>
  <c r="G105" i="1"/>
  <c r="G102" i="1"/>
  <c r="G100" i="1"/>
  <c r="G98" i="1"/>
  <c r="G96" i="1"/>
  <c r="G94" i="1"/>
  <c r="K94" i="1" s="1"/>
  <c r="P94" i="1" s="1"/>
  <c r="S94" i="1" s="1"/>
  <c r="G92" i="1"/>
  <c r="J91" i="1"/>
  <c r="G90" i="1"/>
  <c r="I88" i="1"/>
  <c r="G87" i="1"/>
  <c r="L87" i="1" s="1"/>
  <c r="J85" i="1"/>
  <c r="M85" i="1" s="1"/>
  <c r="I84" i="1"/>
  <c r="G83" i="1"/>
  <c r="L83" i="1" s="1"/>
  <c r="G80" i="1"/>
  <c r="G78" i="1"/>
  <c r="J77" i="1"/>
  <c r="G76" i="1"/>
  <c r="J75" i="1"/>
  <c r="M75" i="1" s="1"/>
  <c r="G61" i="1"/>
  <c r="G59" i="1"/>
  <c r="K59" i="1" s="1"/>
  <c r="I89" i="1"/>
  <c r="K89" i="1" s="1"/>
  <c r="I79" i="1"/>
  <c r="L79" i="1" s="1"/>
  <c r="M74" i="1"/>
  <c r="I15" i="1"/>
  <c r="I53" i="1"/>
  <c r="I51" i="1"/>
  <c r="I105" i="1"/>
  <c r="G104" i="1"/>
  <c r="I102" i="1"/>
  <c r="K102" i="1" s="1"/>
  <c r="I100" i="1"/>
  <c r="I98" i="1"/>
  <c r="P98" i="1" s="1"/>
  <c r="S98" i="1" s="1"/>
  <c r="F98" i="1" s="1"/>
  <c r="I96" i="1"/>
  <c r="K96" i="1" s="1"/>
  <c r="I94" i="1"/>
  <c r="I92" i="1"/>
  <c r="K92" i="1" s="1"/>
  <c r="M91" i="1"/>
  <c r="I90" i="1"/>
  <c r="M89" i="1"/>
  <c r="I87" i="1"/>
  <c r="K87" i="1" s="1"/>
  <c r="N87" i="1" s="1"/>
  <c r="G86" i="1"/>
  <c r="I83" i="1"/>
  <c r="K83" i="1" s="1"/>
  <c r="N83" i="1" s="1"/>
  <c r="G82" i="1"/>
  <c r="I80" i="1"/>
  <c r="M79" i="1"/>
  <c r="I78" i="1"/>
  <c r="I76" i="1"/>
  <c r="G74" i="1"/>
  <c r="M73" i="1"/>
  <c r="G72" i="1"/>
  <c r="M71" i="1"/>
  <c r="G70" i="1"/>
  <c r="L70" i="1" s="1"/>
  <c r="M69" i="1"/>
  <c r="G68" i="1"/>
  <c r="L68" i="1" s="1"/>
  <c r="M67" i="1"/>
  <c r="G66" i="1"/>
  <c r="M65" i="1"/>
  <c r="G64" i="1"/>
  <c r="M63" i="1"/>
  <c r="G57" i="1"/>
  <c r="G55" i="1"/>
  <c r="M105" i="1"/>
  <c r="M104" i="1"/>
  <c r="M103" i="1"/>
  <c r="K91" i="1"/>
  <c r="P91" i="1" s="1"/>
  <c r="S91" i="1" s="1"/>
  <c r="K88" i="1"/>
  <c r="N88" i="1" s="1"/>
  <c r="L88" i="1"/>
  <c r="K84" i="1"/>
  <c r="N84" i="1" s="1"/>
  <c r="K81" i="1"/>
  <c r="N81" i="1" s="1"/>
  <c r="L81" i="1"/>
  <c r="M81" i="1"/>
  <c r="M55" i="1"/>
  <c r="J106" i="1"/>
  <c r="M106" i="1" s="1"/>
  <c r="K98" i="1"/>
  <c r="N98" i="1" s="1"/>
  <c r="M59" i="1"/>
  <c r="Q71" i="1"/>
  <c r="R71" i="1" s="1"/>
  <c r="Q69" i="1"/>
  <c r="R69" i="1" s="1"/>
  <c r="M62" i="1"/>
  <c r="M58" i="1"/>
  <c r="M54" i="1"/>
  <c r="M61" i="1"/>
  <c r="M57" i="1"/>
  <c r="K75" i="1"/>
  <c r="N75" i="1" s="1"/>
  <c r="M60" i="1"/>
  <c r="M56" i="1"/>
  <c r="L59" i="1"/>
  <c r="P73" i="1"/>
  <c r="S73" i="1" s="1"/>
  <c r="P71" i="1"/>
  <c r="S71" i="1" s="1"/>
  <c r="F71" i="1" s="1"/>
  <c r="P69" i="1"/>
  <c r="S69" i="1" s="1"/>
  <c r="J53" i="1"/>
  <c r="M53" i="1" s="1"/>
  <c r="J52" i="1"/>
  <c r="M52" i="1" s="1"/>
  <c r="J51" i="1"/>
  <c r="M51" i="1" s="1"/>
  <c r="J50" i="1"/>
  <c r="M50" i="1" s="1"/>
  <c r="M46" i="1"/>
  <c r="M42" i="1"/>
  <c r="J49" i="1"/>
  <c r="M49" i="1" s="1"/>
  <c r="J48" i="1"/>
  <c r="M48" i="1" s="1"/>
  <c r="J47" i="1"/>
  <c r="M47" i="1" s="1"/>
  <c r="J46" i="1"/>
  <c r="J45" i="1"/>
  <c r="M45" i="1" s="1"/>
  <c r="J44" i="1"/>
  <c r="M44" i="1" s="1"/>
  <c r="J43" i="1"/>
  <c r="M43" i="1" s="1"/>
  <c r="J42" i="1"/>
  <c r="J41" i="1"/>
  <c r="M41" i="1" s="1"/>
  <c r="J40" i="1"/>
  <c r="M40" i="1" s="1"/>
  <c r="J39" i="1"/>
  <c r="M39" i="1" s="1"/>
  <c r="J38" i="1"/>
  <c r="M38" i="1" s="1"/>
  <c r="J37" i="1"/>
  <c r="M37" i="1" s="1"/>
  <c r="J36" i="1"/>
  <c r="M36" i="1" s="1"/>
  <c r="J35" i="1"/>
  <c r="G49" i="1"/>
  <c r="L49" i="1" s="1"/>
  <c r="G42" i="1"/>
  <c r="L42" i="1" s="1"/>
  <c r="G41" i="1"/>
  <c r="L41" i="1" s="1"/>
  <c r="G46" i="1"/>
  <c r="G38" i="1"/>
  <c r="G53" i="1"/>
  <c r="G45" i="1"/>
  <c r="L45" i="1" s="1"/>
  <c r="G37" i="1"/>
  <c r="L37" i="1" s="1"/>
  <c r="G35" i="1"/>
  <c r="L35" i="1" s="1"/>
  <c r="H35" i="1"/>
  <c r="G52" i="1"/>
  <c r="L52" i="1" s="1"/>
  <c r="G48" i="1"/>
  <c r="G44" i="1"/>
  <c r="K42" i="1"/>
  <c r="N42" i="1" s="1"/>
  <c r="G40" i="1"/>
  <c r="G36" i="1"/>
  <c r="G51" i="1"/>
  <c r="L51" i="1" s="1"/>
  <c r="G47" i="1"/>
  <c r="L47" i="1" s="1"/>
  <c r="G43" i="1"/>
  <c r="L43" i="1" s="1"/>
  <c r="G39" i="1"/>
  <c r="L39" i="1" s="1"/>
  <c r="J101" i="2"/>
  <c r="D101" i="2"/>
  <c r="A102" i="2"/>
  <c r="C101" i="2"/>
  <c r="F100" i="2"/>
  <c r="H100" i="2" s="1"/>
  <c r="I100" i="2" s="1"/>
  <c r="K100" i="2"/>
  <c r="L100" i="2" s="1"/>
  <c r="N100" i="2" s="1"/>
  <c r="J95" i="2"/>
  <c r="D95" i="2"/>
  <c r="J94" i="2"/>
  <c r="D94" i="2"/>
  <c r="A96" i="2"/>
  <c r="K94" i="2"/>
  <c r="C95" i="2"/>
  <c r="C52" i="2"/>
  <c r="A53" i="2"/>
  <c r="B52" i="2"/>
  <c r="D50" i="2"/>
  <c r="B51" i="2"/>
  <c r="C51" i="2"/>
  <c r="M50" i="2"/>
  <c r="O50" i="2" s="1"/>
  <c r="P42" i="1"/>
  <c r="S42" i="1" s="1"/>
  <c r="F10" i="2"/>
  <c r="H10" i="2" s="1"/>
  <c r="G10" i="2"/>
  <c r="E31" i="2"/>
  <c r="F31" i="2" s="1"/>
  <c r="H31" i="2" s="1"/>
  <c r="D31" i="2"/>
  <c r="D11" i="2"/>
  <c r="G11" i="2" s="1"/>
  <c r="M10" i="2"/>
  <c r="L10" i="2"/>
  <c r="N10" i="2" s="1"/>
  <c r="J12" i="2"/>
  <c r="D12" i="2"/>
  <c r="B13" i="2"/>
  <c r="K32" i="2"/>
  <c r="E32" i="2"/>
  <c r="G10" i="1"/>
  <c r="I28" i="1"/>
  <c r="J31" i="2"/>
  <c r="B32" i="2"/>
  <c r="A33" i="2"/>
  <c r="C13" i="2"/>
  <c r="G18" i="1"/>
  <c r="G22" i="1"/>
  <c r="K12" i="2"/>
  <c r="G33" i="1"/>
  <c r="G32" i="1"/>
  <c r="F11" i="2"/>
  <c r="H11" i="2" s="1"/>
  <c r="I11" i="2" s="1"/>
  <c r="J11" i="2"/>
  <c r="L28" i="1"/>
  <c r="M9" i="1"/>
  <c r="G19" i="1"/>
  <c r="G23" i="1"/>
  <c r="L23" i="1" s="1"/>
  <c r="G34" i="1"/>
  <c r="I33" i="1"/>
  <c r="L33" i="1" s="1"/>
  <c r="I31" i="1"/>
  <c r="I29" i="1"/>
  <c r="I26" i="1"/>
  <c r="M11" i="1"/>
  <c r="I9" i="1"/>
  <c r="G16" i="1"/>
  <c r="G20" i="1"/>
  <c r="I34" i="1"/>
  <c r="G27" i="1"/>
  <c r="I24" i="1"/>
  <c r="M8" i="1"/>
  <c r="I16" i="1"/>
  <c r="I19" i="1"/>
  <c r="I23" i="1"/>
  <c r="I32" i="1"/>
  <c r="I30" i="1"/>
  <c r="I27" i="1"/>
  <c r="L27" i="1" s="1"/>
  <c r="I25" i="1"/>
  <c r="G24" i="1"/>
  <c r="G11" i="1"/>
  <c r="I10" i="1"/>
  <c r="J19" i="1"/>
  <c r="H20" i="1"/>
  <c r="J23" i="1"/>
  <c r="G29" i="1"/>
  <c r="G25" i="1"/>
  <c r="L25" i="1" s="1"/>
  <c r="G30" i="1"/>
  <c r="G26" i="1"/>
  <c r="L26" i="1" s="1"/>
  <c r="J34" i="1"/>
  <c r="M34" i="1" s="1"/>
  <c r="J33" i="1"/>
  <c r="M33" i="1" s="1"/>
  <c r="J32" i="1"/>
  <c r="J31" i="1"/>
  <c r="J30" i="1"/>
  <c r="J29" i="1"/>
  <c r="M29" i="1" s="1"/>
  <c r="J28" i="1"/>
  <c r="M28" i="1" s="1"/>
  <c r="J27" i="1"/>
  <c r="J26" i="1"/>
  <c r="J25" i="1"/>
  <c r="M25" i="1" s="1"/>
  <c r="J24" i="1"/>
  <c r="G31" i="1"/>
  <c r="H32" i="1"/>
  <c r="G9" i="1"/>
  <c r="L9" i="1" s="1"/>
  <c r="I14" i="1"/>
  <c r="J14" i="1"/>
  <c r="H16" i="1"/>
  <c r="I13" i="1"/>
  <c r="L13" i="1" s="1"/>
  <c r="G13" i="1"/>
  <c r="G14" i="1"/>
  <c r="L14" i="1" s="1"/>
  <c r="I11" i="1"/>
  <c r="G12" i="1"/>
  <c r="L12" i="1" s="1"/>
  <c r="G15" i="1"/>
  <c r="G17" i="1"/>
  <c r="L17" i="1" s="1"/>
  <c r="I18" i="1"/>
  <c r="I21" i="1"/>
  <c r="G21" i="1"/>
  <c r="I22" i="1"/>
  <c r="H23" i="1"/>
  <c r="H22" i="1"/>
  <c r="M22" i="1" s="1"/>
  <c r="J21" i="1"/>
  <c r="M21" i="1" s="1"/>
  <c r="J20" i="1"/>
  <c r="L19" i="1"/>
  <c r="H19" i="1"/>
  <c r="H18" i="1"/>
  <c r="M17" i="1"/>
  <c r="J16" i="1"/>
  <c r="J15" i="1"/>
  <c r="M15" i="1" s="1"/>
  <c r="H14" i="1"/>
  <c r="H13" i="1"/>
  <c r="H12" i="1"/>
  <c r="H10" i="1"/>
  <c r="M10" i="1" s="1"/>
  <c r="G8" i="1"/>
  <c r="I8" i="1"/>
  <c r="P80" i="1" l="1"/>
  <c r="S80" i="1" s="1"/>
  <c r="F80" i="1" s="1"/>
  <c r="K74" i="1"/>
  <c r="N74" i="1" s="1"/>
  <c r="Q98" i="1"/>
  <c r="R98" i="1" s="1"/>
  <c r="E98" i="1" s="1"/>
  <c r="K57" i="1"/>
  <c r="N57" i="1" s="1"/>
  <c r="K66" i="1"/>
  <c r="N66" i="1" s="1"/>
  <c r="K79" i="1"/>
  <c r="N79" i="1" s="1"/>
  <c r="P76" i="1"/>
  <c r="S76" i="1" s="1"/>
  <c r="K103" i="1"/>
  <c r="N103" i="1" s="1"/>
  <c r="L16" i="1"/>
  <c r="K34" i="1"/>
  <c r="N34" i="1" s="1"/>
  <c r="L18" i="1"/>
  <c r="L36" i="1"/>
  <c r="L44" i="1"/>
  <c r="L38" i="1"/>
  <c r="P63" i="1"/>
  <c r="S63" i="1" s="1"/>
  <c r="F63" i="1" s="1"/>
  <c r="K54" i="1"/>
  <c r="N54" i="1" s="1"/>
  <c r="Q63" i="1"/>
  <c r="R63" i="1" s="1"/>
  <c r="E63" i="1" s="1"/>
  <c r="K76" i="1"/>
  <c r="K86" i="1"/>
  <c r="N86" i="1" s="1"/>
  <c r="P89" i="1"/>
  <c r="S89" i="1" s="1"/>
  <c r="K97" i="1"/>
  <c r="P97" i="1" s="1"/>
  <c r="S97" i="1" s="1"/>
  <c r="L64" i="1"/>
  <c r="L72" i="1"/>
  <c r="L71" i="1"/>
  <c r="E71" i="1" s="1"/>
  <c r="K77" i="1"/>
  <c r="N77" i="1" s="1"/>
  <c r="L84" i="1"/>
  <c r="L90" i="1"/>
  <c r="L96" i="1"/>
  <c r="L105" i="1"/>
  <c r="K40" i="1"/>
  <c r="N40" i="1" s="1"/>
  <c r="L56" i="1"/>
  <c r="K65" i="1"/>
  <c r="N65" i="1" s="1"/>
  <c r="K62" i="1"/>
  <c r="L99" i="1"/>
  <c r="L53" i="1"/>
  <c r="P62" i="1"/>
  <c r="S62" i="1" s="1"/>
  <c r="L82" i="1"/>
  <c r="L31" i="1"/>
  <c r="M19" i="1"/>
  <c r="M20" i="1"/>
  <c r="L24" i="1"/>
  <c r="L20" i="1"/>
  <c r="L46" i="1"/>
  <c r="M35" i="1"/>
  <c r="Q58" i="1"/>
  <c r="R58" i="1" s="1"/>
  <c r="K80" i="1"/>
  <c r="N80" i="1" s="1"/>
  <c r="P81" i="1"/>
  <c r="S81" i="1" s="1"/>
  <c r="K101" i="1"/>
  <c r="L55" i="1"/>
  <c r="F69" i="1"/>
  <c r="F73" i="1"/>
  <c r="L86" i="1"/>
  <c r="M95" i="1"/>
  <c r="K100" i="1"/>
  <c r="N100" i="1" s="1"/>
  <c r="L78" i="1"/>
  <c r="L98" i="1"/>
  <c r="L50" i="1"/>
  <c r="P59" i="1"/>
  <c r="S59" i="1" s="1"/>
  <c r="K67" i="1"/>
  <c r="L101" i="1"/>
  <c r="K60" i="1"/>
  <c r="N55" i="1"/>
  <c r="Q55" i="1"/>
  <c r="R55" i="1" s="1"/>
  <c r="P55" i="1"/>
  <c r="S55" i="1" s="1"/>
  <c r="N59" i="1"/>
  <c r="Q59" i="1"/>
  <c r="R59" i="1" s="1"/>
  <c r="P66" i="1"/>
  <c r="S66" i="1" s="1"/>
  <c r="F66" i="1" s="1"/>
  <c r="Q88" i="1"/>
  <c r="R88" i="1" s="1"/>
  <c r="M77" i="1"/>
  <c r="L65" i="1"/>
  <c r="L58" i="1"/>
  <c r="E58" i="1" s="1"/>
  <c r="L93" i="1"/>
  <c r="K104" i="1"/>
  <c r="P104" i="1" s="1"/>
  <c r="S104" i="1" s="1"/>
  <c r="K64" i="1"/>
  <c r="P64" i="1" s="1"/>
  <c r="S64" i="1" s="1"/>
  <c r="K12" i="1"/>
  <c r="P12" i="1" s="1"/>
  <c r="S12" i="1" s="1"/>
  <c r="K45" i="1"/>
  <c r="Q45" i="1" s="1"/>
  <c r="R45" i="1" s="1"/>
  <c r="L48" i="1"/>
  <c r="P58" i="1"/>
  <c r="S58" i="1" s="1"/>
  <c r="F58" i="1" s="1"/>
  <c r="P67" i="1"/>
  <c r="S67" i="1" s="1"/>
  <c r="Q73" i="1"/>
  <c r="R73" i="1" s="1"/>
  <c r="E73" i="1" s="1"/>
  <c r="K78" i="1"/>
  <c r="P78" i="1" s="1"/>
  <c r="S78" i="1" s="1"/>
  <c r="P92" i="1"/>
  <c r="S92" i="1" s="1"/>
  <c r="P96" i="1"/>
  <c r="S96" i="1" s="1"/>
  <c r="P100" i="1"/>
  <c r="S100" i="1" s="1"/>
  <c r="F100" i="1" s="1"/>
  <c r="L104" i="1"/>
  <c r="K85" i="1"/>
  <c r="N85" i="1" s="1"/>
  <c r="K93" i="1"/>
  <c r="N93" i="1" s="1"/>
  <c r="K99" i="1"/>
  <c r="P99" i="1" s="1"/>
  <c r="S99" i="1" s="1"/>
  <c r="L57" i="1"/>
  <c r="L66" i="1"/>
  <c r="L74" i="1"/>
  <c r="L67" i="1"/>
  <c r="L80" i="1"/>
  <c r="L92" i="1"/>
  <c r="L100" i="1"/>
  <c r="K70" i="1"/>
  <c r="Q74" i="1"/>
  <c r="R74" i="1" s="1"/>
  <c r="K41" i="1"/>
  <c r="N41" i="1" s="1"/>
  <c r="P74" i="1"/>
  <c r="S74" i="1" s="1"/>
  <c r="F74" i="1" s="1"/>
  <c r="Q54" i="1"/>
  <c r="R54" i="1" s="1"/>
  <c r="Q80" i="1"/>
  <c r="R80" i="1" s="1"/>
  <c r="E80" i="1" s="1"/>
  <c r="K90" i="1"/>
  <c r="P90" i="1" s="1"/>
  <c r="S90" i="1" s="1"/>
  <c r="L103" i="1"/>
  <c r="K105" i="1"/>
  <c r="L61" i="1"/>
  <c r="K72" i="1"/>
  <c r="K56" i="1"/>
  <c r="M16" i="1"/>
  <c r="L21" i="1"/>
  <c r="L15" i="1"/>
  <c r="K24" i="1"/>
  <c r="N24" i="1" s="1"/>
  <c r="L29" i="1"/>
  <c r="L10" i="1"/>
  <c r="K49" i="1"/>
  <c r="Q49" i="1" s="1"/>
  <c r="R49" i="1" s="1"/>
  <c r="L40" i="1"/>
  <c r="K50" i="1"/>
  <c r="N50" i="1" s="1"/>
  <c r="P54" i="1"/>
  <c r="S54" i="1" s="1"/>
  <c r="P72" i="1"/>
  <c r="S72" i="1" s="1"/>
  <c r="Q66" i="1"/>
  <c r="R66" i="1" s="1"/>
  <c r="Q81" i="1"/>
  <c r="R81" i="1" s="1"/>
  <c r="E88" i="1"/>
  <c r="P101" i="1"/>
  <c r="S101" i="1" s="1"/>
  <c r="L69" i="1"/>
  <c r="E69" i="1" s="1"/>
  <c r="L76" i="1"/>
  <c r="L94" i="1"/>
  <c r="L102" i="1"/>
  <c r="Q103" i="1"/>
  <c r="R103" i="1" s="1"/>
  <c r="K68" i="1"/>
  <c r="P68" i="1" s="1"/>
  <c r="S68" i="1" s="1"/>
  <c r="Q57" i="1"/>
  <c r="R57" i="1" s="1"/>
  <c r="E57" i="1" s="1"/>
  <c r="P102" i="1"/>
  <c r="S102" i="1" s="1"/>
  <c r="N102" i="1"/>
  <c r="Q100" i="1"/>
  <c r="R100" i="1" s="1"/>
  <c r="P57" i="1"/>
  <c r="S57" i="1" s="1"/>
  <c r="F57" i="1" s="1"/>
  <c r="P61" i="1"/>
  <c r="S61" i="1" s="1"/>
  <c r="F61" i="1" s="1"/>
  <c r="E59" i="1"/>
  <c r="P77" i="1"/>
  <c r="S77" i="1" s="1"/>
  <c r="F77" i="1" s="1"/>
  <c r="N76" i="1"/>
  <c r="Q76" i="1"/>
  <c r="R76" i="1" s="1"/>
  <c r="N94" i="1"/>
  <c r="Q94" i="1"/>
  <c r="R94" i="1" s="1"/>
  <c r="Q102" i="1"/>
  <c r="R102" i="1" s="1"/>
  <c r="E81" i="1"/>
  <c r="P82" i="1"/>
  <c r="S82" i="1" s="1"/>
  <c r="P83" i="1"/>
  <c r="S83" i="1" s="1"/>
  <c r="P84" i="1"/>
  <c r="S84" i="1" s="1"/>
  <c r="F84" i="1" s="1"/>
  <c r="P86" i="1"/>
  <c r="S86" i="1" s="1"/>
  <c r="P87" i="1"/>
  <c r="S87" i="1" s="1"/>
  <c r="F87" i="1" s="1"/>
  <c r="P88" i="1"/>
  <c r="S88" i="1" s="1"/>
  <c r="F88" i="1" s="1"/>
  <c r="N89" i="1"/>
  <c r="Q89" i="1"/>
  <c r="R89" i="1" s="1"/>
  <c r="Q93" i="1"/>
  <c r="R93" i="1" s="1"/>
  <c r="Q97" i="1"/>
  <c r="R97" i="1" s="1"/>
  <c r="N101" i="1"/>
  <c r="Q101" i="1"/>
  <c r="R101" i="1" s="1"/>
  <c r="Q75" i="1"/>
  <c r="R75" i="1" s="1"/>
  <c r="E75" i="1" s="1"/>
  <c r="Q77" i="1"/>
  <c r="R77" i="1" s="1"/>
  <c r="E77" i="1" s="1"/>
  <c r="F82" i="1"/>
  <c r="F83" i="1"/>
  <c r="F86" i="1"/>
  <c r="E54" i="1"/>
  <c r="P75" i="1"/>
  <c r="S75" i="1" s="1"/>
  <c r="F75" i="1" s="1"/>
  <c r="P79" i="1"/>
  <c r="S79" i="1" s="1"/>
  <c r="F79" i="1" s="1"/>
  <c r="Q61" i="1"/>
  <c r="R61" i="1" s="1"/>
  <c r="F54" i="1"/>
  <c r="N78" i="1"/>
  <c r="Q78" i="1"/>
  <c r="R78" i="1" s="1"/>
  <c r="F59" i="1"/>
  <c r="Q79" i="1"/>
  <c r="R79" i="1" s="1"/>
  <c r="E79" i="1" s="1"/>
  <c r="N92" i="1"/>
  <c r="Q92" i="1"/>
  <c r="R92" i="1" s="1"/>
  <c r="Q96" i="1"/>
  <c r="R96" i="1" s="1"/>
  <c r="N96" i="1"/>
  <c r="F55" i="1"/>
  <c r="F81" i="1"/>
  <c r="Q82" i="1"/>
  <c r="R82" i="1" s="1"/>
  <c r="Q83" i="1"/>
  <c r="R83" i="1" s="1"/>
  <c r="E83" i="1" s="1"/>
  <c r="Q84" i="1"/>
  <c r="R84" i="1" s="1"/>
  <c r="E84" i="1" s="1"/>
  <c r="Q85" i="1"/>
  <c r="R85" i="1" s="1"/>
  <c r="E85" i="1" s="1"/>
  <c r="Q87" i="1"/>
  <c r="R87" i="1" s="1"/>
  <c r="E87" i="1" s="1"/>
  <c r="N91" i="1"/>
  <c r="Q91" i="1"/>
  <c r="R91" i="1" s="1"/>
  <c r="N95" i="1"/>
  <c r="Q95" i="1"/>
  <c r="R95" i="1" s="1"/>
  <c r="Q99" i="1"/>
  <c r="R99" i="1" s="1"/>
  <c r="K106" i="1"/>
  <c r="Q106" i="1" s="1"/>
  <c r="R106" i="1" s="1"/>
  <c r="K44" i="1"/>
  <c r="P44" i="1" s="1"/>
  <c r="S44" i="1" s="1"/>
  <c r="Q38" i="1"/>
  <c r="R38" i="1" s="1"/>
  <c r="Q42" i="1"/>
  <c r="R42" i="1" s="1"/>
  <c r="E42" i="1" s="1"/>
  <c r="P40" i="1"/>
  <c r="S40" i="1" s="1"/>
  <c r="F40" i="1" s="1"/>
  <c r="K43" i="1"/>
  <c r="P43" i="1" s="1"/>
  <c r="S43" i="1" s="1"/>
  <c r="K46" i="1"/>
  <c r="N46" i="1" s="1"/>
  <c r="Q40" i="1"/>
  <c r="R40" i="1" s="1"/>
  <c r="K37" i="1"/>
  <c r="Q37" i="1" s="1"/>
  <c r="R37" i="1" s="1"/>
  <c r="K51" i="1"/>
  <c r="P51" i="1" s="1"/>
  <c r="S51" i="1" s="1"/>
  <c r="F42" i="1"/>
  <c r="K48" i="1"/>
  <c r="P48" i="1" s="1"/>
  <c r="S48" i="1" s="1"/>
  <c r="K53" i="1"/>
  <c r="Q53" i="1" s="1"/>
  <c r="R53" i="1" s="1"/>
  <c r="N49" i="1"/>
  <c r="E49" i="1" s="1"/>
  <c r="K35" i="1"/>
  <c r="P35" i="1" s="1"/>
  <c r="S35" i="1" s="1"/>
  <c r="E40" i="1"/>
  <c r="P49" i="1"/>
  <c r="S49" i="1" s="1"/>
  <c r="N44" i="1"/>
  <c r="K39" i="1"/>
  <c r="Q44" i="1"/>
  <c r="R44" i="1" s="1"/>
  <c r="N38" i="1"/>
  <c r="N35" i="1"/>
  <c r="F35" i="1" s="1"/>
  <c r="K36" i="1"/>
  <c r="K52" i="1"/>
  <c r="K47" i="1"/>
  <c r="M100" i="2"/>
  <c r="O100" i="2" s="1"/>
  <c r="C102" i="2"/>
  <c r="B102" i="2"/>
  <c r="E101" i="2"/>
  <c r="F101" i="2" s="1"/>
  <c r="H101" i="2" s="1"/>
  <c r="K101" i="2"/>
  <c r="L101" i="2"/>
  <c r="N101" i="2" s="1"/>
  <c r="M101" i="2"/>
  <c r="F94" i="2"/>
  <c r="H94" i="2" s="1"/>
  <c r="I94" i="2" s="1"/>
  <c r="G94" i="2"/>
  <c r="E95" i="2"/>
  <c r="K95" i="2"/>
  <c r="L95" i="2" s="1"/>
  <c r="N95" i="2" s="1"/>
  <c r="M94" i="2"/>
  <c r="L94" i="2"/>
  <c r="N94" i="2" s="1"/>
  <c r="F95" i="2"/>
  <c r="H95" i="2" s="1"/>
  <c r="G95" i="2"/>
  <c r="C96" i="2"/>
  <c r="B96" i="2"/>
  <c r="A97" i="2"/>
  <c r="M95" i="2"/>
  <c r="K51" i="2"/>
  <c r="E51" i="2"/>
  <c r="A54" i="2"/>
  <c r="C53" i="2"/>
  <c r="B53" i="2"/>
  <c r="J51" i="2"/>
  <c r="D51" i="2"/>
  <c r="K52" i="2"/>
  <c r="E52" i="2"/>
  <c r="F50" i="2"/>
  <c r="H50" i="2" s="1"/>
  <c r="I50" i="2" s="1"/>
  <c r="G50" i="2"/>
  <c r="D52" i="2"/>
  <c r="J52" i="2"/>
  <c r="N45" i="1"/>
  <c r="G31" i="2"/>
  <c r="I10" i="2"/>
  <c r="F12" i="2"/>
  <c r="H12" i="2" s="1"/>
  <c r="G12" i="2"/>
  <c r="M14" i="1"/>
  <c r="K18" i="1"/>
  <c r="N18" i="1" s="1"/>
  <c r="M23" i="1"/>
  <c r="L32" i="1"/>
  <c r="C14" i="2"/>
  <c r="E13" i="2"/>
  <c r="K13" i="2"/>
  <c r="M12" i="2"/>
  <c r="L12" i="2"/>
  <c r="N12" i="2" s="1"/>
  <c r="L31" i="2"/>
  <c r="N31" i="2" s="1"/>
  <c r="M31" i="2"/>
  <c r="L11" i="1"/>
  <c r="L11" i="2"/>
  <c r="N11" i="2" s="1"/>
  <c r="M11" i="2"/>
  <c r="O11" i="2" s="1"/>
  <c r="A34" i="2"/>
  <c r="C33" i="2"/>
  <c r="B33" i="2"/>
  <c r="K22" i="1"/>
  <c r="P22" i="1" s="1"/>
  <c r="S22" i="1" s="1"/>
  <c r="D32" i="2"/>
  <c r="J32" i="2"/>
  <c r="I31" i="2"/>
  <c r="B14" i="2"/>
  <c r="J13" i="2"/>
  <c r="D13" i="2"/>
  <c r="O10" i="2"/>
  <c r="L34" i="1"/>
  <c r="L30" i="1"/>
  <c r="K9" i="1"/>
  <c r="Q9" i="1" s="1"/>
  <c r="R9" i="1" s="1"/>
  <c r="K15" i="1"/>
  <c r="N15" i="1" s="1"/>
  <c r="K20" i="1"/>
  <c r="N20" i="1" s="1"/>
  <c r="K26" i="1"/>
  <c r="P26" i="1" s="1"/>
  <c r="S26" i="1" s="1"/>
  <c r="K30" i="1"/>
  <c r="N30" i="1" s="1"/>
  <c r="M18" i="1"/>
  <c r="K19" i="1"/>
  <c r="N19" i="1" s="1"/>
  <c r="K13" i="1"/>
  <c r="N13" i="1" s="1"/>
  <c r="M24" i="1"/>
  <c r="K33" i="1"/>
  <c r="Q33" i="1" s="1"/>
  <c r="R33" i="1" s="1"/>
  <c r="M13" i="1"/>
  <c r="M26" i="1"/>
  <c r="M12" i="1"/>
  <c r="M30" i="1"/>
  <c r="N26" i="1"/>
  <c r="F26" i="1" s="1"/>
  <c r="K28" i="1"/>
  <c r="Q28" i="1" s="1"/>
  <c r="R28" i="1" s="1"/>
  <c r="K25" i="1"/>
  <c r="K29" i="1"/>
  <c r="P34" i="1"/>
  <c r="S34" i="1" s="1"/>
  <c r="F34" i="1" s="1"/>
  <c r="K31" i="1"/>
  <c r="N31" i="1" s="1"/>
  <c r="K32" i="1"/>
  <c r="Q32" i="1" s="1"/>
  <c r="R32" i="1" s="1"/>
  <c r="M32" i="1"/>
  <c r="Q30" i="1"/>
  <c r="R30" i="1" s="1"/>
  <c r="Q34" i="1"/>
  <c r="R34" i="1" s="1"/>
  <c r="P24" i="1"/>
  <c r="S24" i="1" s="1"/>
  <c r="M27" i="1"/>
  <c r="M31" i="1"/>
  <c r="K27" i="1"/>
  <c r="Q27" i="1" s="1"/>
  <c r="R27" i="1" s="1"/>
  <c r="N22" i="1"/>
  <c r="K14" i="1"/>
  <c r="N14" i="1" s="1"/>
  <c r="K21" i="1"/>
  <c r="N21" i="1" s="1"/>
  <c r="K16" i="1"/>
  <c r="Q16" i="1" s="1"/>
  <c r="R16" i="1" s="1"/>
  <c r="K17" i="1"/>
  <c r="N17" i="1" s="1"/>
  <c r="L22" i="1"/>
  <c r="L8" i="1"/>
  <c r="P15" i="1"/>
  <c r="S15" i="1" s="1"/>
  <c r="F15" i="1" s="1"/>
  <c r="K23" i="1"/>
  <c r="Q23" i="1" s="1"/>
  <c r="R23" i="1" s="1"/>
  <c r="N12" i="1"/>
  <c r="Q12" i="1"/>
  <c r="R12" i="1" s="1"/>
  <c r="K10" i="1"/>
  <c r="P10" i="1" s="1"/>
  <c r="S10" i="1" s="1"/>
  <c r="K8" i="1"/>
  <c r="Q8" i="1" s="1"/>
  <c r="R8" i="1" s="1"/>
  <c r="K11" i="1"/>
  <c r="Q11" i="1" s="1"/>
  <c r="R11" i="1" s="1"/>
  <c r="F24" i="1" l="1"/>
  <c r="P85" i="1"/>
  <c r="S85" i="1" s="1"/>
  <c r="F85" i="1" s="1"/>
  <c r="Q90" i="1"/>
  <c r="R90" i="1" s="1"/>
  <c r="N67" i="1"/>
  <c r="Q67" i="1"/>
  <c r="R67" i="1" s="1"/>
  <c r="E67" i="1" s="1"/>
  <c r="Q24" i="1"/>
  <c r="R24" i="1" s="1"/>
  <c r="E24" i="1" s="1"/>
  <c r="Q86" i="1"/>
  <c r="R86" i="1" s="1"/>
  <c r="E86" i="1" s="1"/>
  <c r="E82" i="1"/>
  <c r="N97" i="1"/>
  <c r="F97" i="1" s="1"/>
  <c r="P103" i="1"/>
  <c r="S103" i="1" s="1"/>
  <c r="F103" i="1" s="1"/>
  <c r="E74" i="1"/>
  <c r="Q65" i="1"/>
  <c r="R65" i="1" s="1"/>
  <c r="E55" i="1"/>
  <c r="N60" i="1"/>
  <c r="F60" i="1" s="1"/>
  <c r="Q60" i="1"/>
  <c r="R60" i="1" s="1"/>
  <c r="P60" i="1"/>
  <c r="S60" i="1" s="1"/>
  <c r="N62" i="1"/>
  <c r="Q62" i="1"/>
  <c r="R62" i="1" s="1"/>
  <c r="F67" i="1"/>
  <c r="P30" i="1"/>
  <c r="S30" i="1" s="1"/>
  <c r="P41" i="1"/>
  <c r="S41" i="1" s="1"/>
  <c r="N99" i="1"/>
  <c r="F99" i="1" s="1"/>
  <c r="E61" i="1"/>
  <c r="P65" i="1"/>
  <c r="S65" i="1" s="1"/>
  <c r="F65" i="1" s="1"/>
  <c r="F22" i="1"/>
  <c r="N105" i="1"/>
  <c r="Q105" i="1"/>
  <c r="R105" i="1" s="1"/>
  <c r="P105" i="1"/>
  <c r="S105" i="1" s="1"/>
  <c r="P93" i="1"/>
  <c r="S93" i="1" s="1"/>
  <c r="Q18" i="1"/>
  <c r="R18" i="1" s="1"/>
  <c r="P45" i="1"/>
  <c r="S45" i="1" s="1"/>
  <c r="F45" i="1" s="1"/>
  <c r="P50" i="1"/>
  <c r="S50" i="1" s="1"/>
  <c r="F50" i="1" s="1"/>
  <c r="N90" i="1"/>
  <c r="N56" i="1"/>
  <c r="Q56" i="1"/>
  <c r="R56" i="1" s="1"/>
  <c r="Q22" i="1"/>
  <c r="R22" i="1" s="1"/>
  <c r="E22" i="1" s="1"/>
  <c r="N37" i="1"/>
  <c r="Q50" i="1"/>
  <c r="R50" i="1" s="1"/>
  <c r="E50" i="1" s="1"/>
  <c r="E100" i="1"/>
  <c r="E66" i="1"/>
  <c r="N72" i="1"/>
  <c r="F72" i="1" s="1"/>
  <c r="Q72" i="1"/>
  <c r="R72" i="1" s="1"/>
  <c r="E103" i="1"/>
  <c r="N64" i="1"/>
  <c r="F64" i="1" s="1"/>
  <c r="Q64" i="1"/>
  <c r="R64" i="1" s="1"/>
  <c r="E65" i="1"/>
  <c r="Q41" i="1"/>
  <c r="R41" i="1" s="1"/>
  <c r="E41" i="1" s="1"/>
  <c r="N68" i="1"/>
  <c r="F68" i="1" s="1"/>
  <c r="Q68" i="1"/>
  <c r="R68" i="1" s="1"/>
  <c r="P37" i="1"/>
  <c r="S37" i="1" s="1"/>
  <c r="F37" i="1" s="1"/>
  <c r="N70" i="1"/>
  <c r="Q70" i="1"/>
  <c r="R70" i="1" s="1"/>
  <c r="P70" i="1"/>
  <c r="S70" i="1" s="1"/>
  <c r="N104" i="1"/>
  <c r="Q104" i="1"/>
  <c r="R104" i="1" s="1"/>
  <c r="P56" i="1"/>
  <c r="S56" i="1" s="1"/>
  <c r="F78" i="1"/>
  <c r="E78" i="1"/>
  <c r="F76" i="1"/>
  <c r="E76" i="1"/>
  <c r="F95" i="1"/>
  <c r="E95" i="1"/>
  <c r="F101" i="1"/>
  <c r="E101" i="1"/>
  <c r="F93" i="1"/>
  <c r="E93" i="1"/>
  <c r="E90" i="1"/>
  <c r="F90" i="1"/>
  <c r="F91" i="1"/>
  <c r="E91" i="1"/>
  <c r="E92" i="1"/>
  <c r="F92" i="1"/>
  <c r="E97" i="1"/>
  <c r="F89" i="1"/>
  <c r="E89" i="1"/>
  <c r="E94" i="1"/>
  <c r="F94" i="1"/>
  <c r="E102" i="1"/>
  <c r="F102" i="1"/>
  <c r="N106" i="1"/>
  <c r="P106" i="1"/>
  <c r="S106" i="1" s="1"/>
  <c r="F96" i="1"/>
  <c r="E96" i="1"/>
  <c r="P53" i="1"/>
  <c r="S53" i="1" s="1"/>
  <c r="N51" i="1"/>
  <c r="Q51" i="1"/>
  <c r="R51" i="1" s="1"/>
  <c r="F49" i="1"/>
  <c r="P46" i="1"/>
  <c r="S46" i="1" s="1"/>
  <c r="F46" i="1" s="1"/>
  <c r="Q46" i="1"/>
  <c r="R46" i="1" s="1"/>
  <c r="N53" i="1"/>
  <c r="E53" i="1" s="1"/>
  <c r="N43" i="1"/>
  <c r="Q43" i="1"/>
  <c r="R43" i="1" s="1"/>
  <c r="Q35" i="1"/>
  <c r="R35" i="1" s="1"/>
  <c r="E35" i="1" s="1"/>
  <c r="Q48" i="1"/>
  <c r="R48" i="1" s="1"/>
  <c r="N48" i="1"/>
  <c r="N36" i="1"/>
  <c r="Q36" i="1"/>
  <c r="R36" i="1" s="1"/>
  <c r="P36" i="1"/>
  <c r="S36" i="1" s="1"/>
  <c r="E38" i="1"/>
  <c r="F38" i="1"/>
  <c r="E44" i="1"/>
  <c r="F44" i="1"/>
  <c r="P47" i="1"/>
  <c r="S47" i="1" s="1"/>
  <c r="Q47" i="1"/>
  <c r="R47" i="1" s="1"/>
  <c r="N47" i="1"/>
  <c r="N52" i="1"/>
  <c r="Q52" i="1"/>
  <c r="R52" i="1" s="1"/>
  <c r="P52" i="1"/>
  <c r="S52" i="1" s="1"/>
  <c r="E46" i="1"/>
  <c r="P39" i="1"/>
  <c r="S39" i="1" s="1"/>
  <c r="Q39" i="1"/>
  <c r="R39" i="1" s="1"/>
  <c r="N39" i="1"/>
  <c r="K102" i="2"/>
  <c r="E102" i="2"/>
  <c r="G101" i="2"/>
  <c r="I101" i="2" s="1"/>
  <c r="O101" i="2"/>
  <c r="J102" i="2"/>
  <c r="D102" i="2"/>
  <c r="O95" i="2"/>
  <c r="A98" i="2"/>
  <c r="C97" i="2"/>
  <c r="B97" i="2"/>
  <c r="I95" i="2"/>
  <c r="J96" i="2"/>
  <c r="D96" i="2"/>
  <c r="K96" i="2"/>
  <c r="E96" i="2"/>
  <c r="O94" i="2"/>
  <c r="L51" i="2"/>
  <c r="N51" i="2" s="1"/>
  <c r="M51" i="2"/>
  <c r="O51" i="2" s="1"/>
  <c r="L52" i="2"/>
  <c r="N52" i="2" s="1"/>
  <c r="M52" i="2"/>
  <c r="O52" i="2" s="1"/>
  <c r="D53" i="2"/>
  <c r="J53" i="2"/>
  <c r="G52" i="2"/>
  <c r="F52" i="2"/>
  <c r="H52" i="2" s="1"/>
  <c r="I52" i="2" s="1"/>
  <c r="E53" i="2"/>
  <c r="K53" i="2"/>
  <c r="F51" i="2"/>
  <c r="H51" i="2" s="1"/>
  <c r="G51" i="2"/>
  <c r="B54" i="2"/>
  <c r="A55" i="2"/>
  <c r="C54" i="2"/>
  <c r="E45" i="1"/>
  <c r="F41" i="1"/>
  <c r="E37" i="1"/>
  <c r="B15" i="2"/>
  <c r="J14" i="2"/>
  <c r="D14" i="2"/>
  <c r="P18" i="1"/>
  <c r="S18" i="1" s="1"/>
  <c r="F18" i="1" s="1"/>
  <c r="J33" i="2"/>
  <c r="D33" i="2"/>
  <c r="Q20" i="1"/>
  <c r="R20" i="1" s="1"/>
  <c r="E20" i="1" s="1"/>
  <c r="F30" i="1"/>
  <c r="F13" i="2"/>
  <c r="H13" i="2" s="1"/>
  <c r="G13" i="2"/>
  <c r="L32" i="2"/>
  <c r="N32" i="2" s="1"/>
  <c r="M32" i="2"/>
  <c r="O32" i="2" s="1"/>
  <c r="K33" i="2"/>
  <c r="E33" i="2"/>
  <c r="O12" i="2"/>
  <c r="E18" i="1"/>
  <c r="P19" i="1"/>
  <c r="S19" i="1" s="1"/>
  <c r="F19" i="1" s="1"/>
  <c r="C15" i="2"/>
  <c r="K14" i="2"/>
  <c r="E14" i="2"/>
  <c r="Q15" i="1"/>
  <c r="R15" i="1" s="1"/>
  <c r="E15" i="1" s="1"/>
  <c r="P20" i="1"/>
  <c r="S20" i="1" s="1"/>
  <c r="F20" i="1" s="1"/>
  <c r="E34" i="1"/>
  <c r="M13" i="2"/>
  <c r="O13" i="2" s="1"/>
  <c r="L13" i="2"/>
  <c r="N13" i="2" s="1"/>
  <c r="G32" i="2"/>
  <c r="F32" i="2"/>
  <c r="H32" i="2" s="1"/>
  <c r="I32" i="2" s="1"/>
  <c r="A35" i="2"/>
  <c r="C34" i="2"/>
  <c r="B34" i="2"/>
  <c r="O31" i="2"/>
  <c r="I12" i="2"/>
  <c r="N9" i="1"/>
  <c r="E9" i="1" s="1"/>
  <c r="P9" i="1"/>
  <c r="S9" i="1" s="1"/>
  <c r="F9" i="1" s="1"/>
  <c r="Q19" i="1"/>
  <c r="R19" i="1" s="1"/>
  <c r="E19" i="1" s="1"/>
  <c r="Q26" i="1"/>
  <c r="R26" i="1" s="1"/>
  <c r="E26" i="1" s="1"/>
  <c r="Q17" i="1"/>
  <c r="R17" i="1" s="1"/>
  <c r="E17" i="1" s="1"/>
  <c r="P13" i="1"/>
  <c r="S13" i="1" s="1"/>
  <c r="F13" i="1" s="1"/>
  <c r="P17" i="1"/>
  <c r="S17" i="1" s="1"/>
  <c r="F17" i="1" s="1"/>
  <c r="Q13" i="1"/>
  <c r="R13" i="1" s="1"/>
  <c r="E13" i="1" s="1"/>
  <c r="E12" i="1"/>
  <c r="Q21" i="1"/>
  <c r="R21" i="1" s="1"/>
  <c r="E21" i="1" s="1"/>
  <c r="P21" i="1"/>
  <c r="S21" i="1" s="1"/>
  <c r="F21" i="1" s="1"/>
  <c r="N33" i="1"/>
  <c r="P33" i="1"/>
  <c r="S33" i="1" s="1"/>
  <c r="P31" i="1"/>
  <c r="S31" i="1" s="1"/>
  <c r="F31" i="1" s="1"/>
  <c r="N27" i="1"/>
  <c r="E27" i="1" s="1"/>
  <c r="P27" i="1"/>
  <c r="S27" i="1" s="1"/>
  <c r="N29" i="1"/>
  <c r="P29" i="1"/>
  <c r="S29" i="1" s="1"/>
  <c r="Q29" i="1"/>
  <c r="R29" i="1" s="1"/>
  <c r="N25" i="1"/>
  <c r="P25" i="1"/>
  <c r="S25" i="1" s="1"/>
  <c r="Q25" i="1"/>
  <c r="R25" i="1" s="1"/>
  <c r="E30" i="1"/>
  <c r="N28" i="1"/>
  <c r="P28" i="1"/>
  <c r="S28" i="1" s="1"/>
  <c r="N32" i="1"/>
  <c r="E32" i="1" s="1"/>
  <c r="P32" i="1"/>
  <c r="S32" i="1" s="1"/>
  <c r="Q31" i="1"/>
  <c r="R31" i="1" s="1"/>
  <c r="E31" i="1" s="1"/>
  <c r="Q14" i="1"/>
  <c r="R14" i="1" s="1"/>
  <c r="E14" i="1" s="1"/>
  <c r="P14" i="1"/>
  <c r="S14" i="1" s="1"/>
  <c r="F14" i="1" s="1"/>
  <c r="F12" i="1"/>
  <c r="N23" i="1"/>
  <c r="E23" i="1" s="1"/>
  <c r="P23" i="1"/>
  <c r="S23" i="1" s="1"/>
  <c r="N16" i="1"/>
  <c r="P16" i="1"/>
  <c r="S16" i="1" s="1"/>
  <c r="Q10" i="1"/>
  <c r="R10" i="1" s="1"/>
  <c r="N10" i="1"/>
  <c r="F10" i="1" s="1"/>
  <c r="N8" i="1"/>
  <c r="E8" i="1" s="1"/>
  <c r="P8" i="1"/>
  <c r="S8" i="1" s="1"/>
  <c r="N11" i="1"/>
  <c r="E11" i="1" s="1"/>
  <c r="P11" i="1"/>
  <c r="S11" i="1" s="1"/>
  <c r="E99" i="1" l="1"/>
  <c r="E62" i="1"/>
  <c r="F62" i="1"/>
  <c r="F70" i="1"/>
  <c r="E72" i="1"/>
  <c r="E70" i="1"/>
  <c r="E68" i="1"/>
  <c r="E64" i="1"/>
  <c r="E60" i="1"/>
  <c r="F56" i="1"/>
  <c r="E56" i="1"/>
  <c r="F105" i="1"/>
  <c r="E105" i="1"/>
  <c r="F104" i="1"/>
  <c r="E104" i="1"/>
  <c r="E106" i="1"/>
  <c r="F106" i="1"/>
  <c r="F51" i="1"/>
  <c r="E51" i="1"/>
  <c r="F53" i="1"/>
  <c r="F43" i="1"/>
  <c r="E43" i="1"/>
  <c r="F48" i="1"/>
  <c r="E48" i="1"/>
  <c r="F39" i="1"/>
  <c r="E39" i="1"/>
  <c r="F47" i="1"/>
  <c r="E47" i="1"/>
  <c r="F52" i="1"/>
  <c r="E52" i="1"/>
  <c r="F36" i="1"/>
  <c r="E36" i="1"/>
  <c r="G102" i="2"/>
  <c r="F102" i="2"/>
  <c r="H102" i="2" s="1"/>
  <c r="I102" i="2" s="1"/>
  <c r="M102" i="2"/>
  <c r="L102" i="2"/>
  <c r="N102" i="2" s="1"/>
  <c r="L96" i="2"/>
  <c r="N96" i="2" s="1"/>
  <c r="M96" i="2"/>
  <c r="O96" i="2" s="1"/>
  <c r="B98" i="2"/>
  <c r="C98" i="2"/>
  <c r="A99" i="2"/>
  <c r="D97" i="2"/>
  <c r="J97" i="2"/>
  <c r="G96" i="2"/>
  <c r="F96" i="2"/>
  <c r="H96" i="2" s="1"/>
  <c r="I96" i="2" s="1"/>
  <c r="K97" i="2"/>
  <c r="E97" i="2"/>
  <c r="B55" i="2"/>
  <c r="C55" i="2"/>
  <c r="A56" i="2"/>
  <c r="L53" i="2"/>
  <c r="N53" i="2" s="1"/>
  <c r="M53" i="2"/>
  <c r="O53" i="2" s="1"/>
  <c r="J54" i="2"/>
  <c r="D54" i="2"/>
  <c r="F53" i="2"/>
  <c r="H53" i="2" s="1"/>
  <c r="G53" i="2"/>
  <c r="E54" i="2"/>
  <c r="K54" i="2"/>
  <c r="I51" i="2"/>
  <c r="I13" i="2"/>
  <c r="C35" i="2"/>
  <c r="B35" i="2"/>
  <c r="A36" i="2"/>
  <c r="D34" i="2"/>
  <c r="J34" i="2"/>
  <c r="K15" i="2"/>
  <c r="E15" i="2"/>
  <c r="C16" i="2"/>
  <c r="G14" i="2"/>
  <c r="F14" i="2"/>
  <c r="H14" i="2" s="1"/>
  <c r="I14" i="2" s="1"/>
  <c r="F11" i="1"/>
  <c r="E10" i="1"/>
  <c r="F16" i="1"/>
  <c r="E34" i="2"/>
  <c r="K34" i="2"/>
  <c r="G33" i="2"/>
  <c r="F33" i="2"/>
  <c r="H33" i="2" s="1"/>
  <c r="M14" i="2"/>
  <c r="L14" i="2"/>
  <c r="N14" i="2" s="1"/>
  <c r="L33" i="2"/>
  <c r="N33" i="2" s="1"/>
  <c r="M33" i="2"/>
  <c r="B16" i="2"/>
  <c r="J15" i="2"/>
  <c r="D15" i="2"/>
  <c r="F33" i="1"/>
  <c r="E33" i="1"/>
  <c r="E28" i="1"/>
  <c r="F28" i="1"/>
  <c r="F25" i="1"/>
  <c r="E25" i="1"/>
  <c r="F32" i="1"/>
  <c r="E29" i="1"/>
  <c r="F29" i="1"/>
  <c r="F27" i="1"/>
  <c r="F23" i="1"/>
  <c r="E16" i="1"/>
  <c r="F8" i="1"/>
  <c r="O102" i="2" l="1"/>
  <c r="F97" i="2"/>
  <c r="H97" i="2" s="1"/>
  <c r="G97" i="2"/>
  <c r="B99" i="2"/>
  <c r="C99" i="2"/>
  <c r="E98" i="2"/>
  <c r="K98" i="2"/>
  <c r="L97" i="2"/>
  <c r="N97" i="2" s="1"/>
  <c r="M97" i="2"/>
  <c r="O97" i="2" s="1"/>
  <c r="D98" i="2"/>
  <c r="J98" i="2"/>
  <c r="M54" i="2"/>
  <c r="L54" i="2"/>
  <c r="N54" i="2" s="1"/>
  <c r="K55" i="2"/>
  <c r="E55" i="2"/>
  <c r="J55" i="2"/>
  <c r="D55" i="2"/>
  <c r="I53" i="2"/>
  <c r="F54" i="2"/>
  <c r="H54" i="2" s="1"/>
  <c r="G54" i="2"/>
  <c r="C56" i="2"/>
  <c r="A57" i="2"/>
  <c r="B56" i="2"/>
  <c r="F34" i="2"/>
  <c r="H34" i="2" s="1"/>
  <c r="G34" i="2"/>
  <c r="M15" i="2"/>
  <c r="L15" i="2"/>
  <c r="N15" i="2" s="1"/>
  <c r="C36" i="2"/>
  <c r="A37" i="2"/>
  <c r="B36" i="2"/>
  <c r="J16" i="2"/>
  <c r="D16" i="2"/>
  <c r="B17" i="2"/>
  <c r="O14" i="2"/>
  <c r="D35" i="2"/>
  <c r="J35" i="2"/>
  <c r="G15" i="2"/>
  <c r="F15" i="2"/>
  <c r="H15" i="2" s="1"/>
  <c r="I15" i="2" s="1"/>
  <c r="E16" i="2"/>
  <c r="C17" i="2"/>
  <c r="K16" i="2"/>
  <c r="O33" i="2"/>
  <c r="I33" i="2"/>
  <c r="M34" i="2"/>
  <c r="L34" i="2"/>
  <c r="N34" i="2" s="1"/>
  <c r="E35" i="2"/>
  <c r="K35" i="2"/>
  <c r="M98" i="2" l="1"/>
  <c r="L98" i="2"/>
  <c r="N98" i="2" s="1"/>
  <c r="F98" i="2"/>
  <c r="H98" i="2" s="1"/>
  <c r="G98" i="2"/>
  <c r="I97" i="2"/>
  <c r="E99" i="2"/>
  <c r="K99" i="2"/>
  <c r="J99" i="2"/>
  <c r="D99" i="2"/>
  <c r="K56" i="2"/>
  <c r="E56" i="2"/>
  <c r="F55" i="2"/>
  <c r="H55" i="2" s="1"/>
  <c r="G55" i="2"/>
  <c r="M55" i="2"/>
  <c r="L55" i="2"/>
  <c r="N55" i="2" s="1"/>
  <c r="O54" i="2"/>
  <c r="D56" i="2"/>
  <c r="J56" i="2"/>
  <c r="I54" i="2"/>
  <c r="A58" i="2"/>
  <c r="B57" i="2"/>
  <c r="C57" i="2"/>
  <c r="G35" i="2"/>
  <c r="F35" i="2"/>
  <c r="H35" i="2" s="1"/>
  <c r="I35" i="2" s="1"/>
  <c r="M16" i="2"/>
  <c r="L16" i="2"/>
  <c r="N16" i="2" s="1"/>
  <c r="O15" i="2"/>
  <c r="D17" i="2"/>
  <c r="B18" i="2"/>
  <c r="J17" i="2"/>
  <c r="C37" i="2"/>
  <c r="A38" i="2"/>
  <c r="B37" i="2"/>
  <c r="D36" i="2"/>
  <c r="J36" i="2"/>
  <c r="O34" i="2"/>
  <c r="E17" i="2"/>
  <c r="C18" i="2"/>
  <c r="K17" i="2"/>
  <c r="M35" i="2"/>
  <c r="L35" i="2"/>
  <c r="N35" i="2" s="1"/>
  <c r="F16" i="2"/>
  <c r="H16" i="2" s="1"/>
  <c r="I16" i="2" s="1"/>
  <c r="G16" i="2"/>
  <c r="K36" i="2"/>
  <c r="E36" i="2"/>
  <c r="I34" i="2"/>
  <c r="F99" i="2" l="1"/>
  <c r="H99" i="2" s="1"/>
  <c r="G99" i="2"/>
  <c r="O98" i="2"/>
  <c r="M99" i="2"/>
  <c r="L99" i="2"/>
  <c r="N99" i="2" s="1"/>
  <c r="I98" i="2"/>
  <c r="E57" i="2"/>
  <c r="K57" i="2"/>
  <c r="L56" i="2"/>
  <c r="N56" i="2" s="1"/>
  <c r="M56" i="2"/>
  <c r="O56" i="2" s="1"/>
  <c r="O55" i="2"/>
  <c r="D57" i="2"/>
  <c r="J57" i="2"/>
  <c r="G56" i="2"/>
  <c r="F56" i="2"/>
  <c r="H56" i="2" s="1"/>
  <c r="I56" i="2" s="1"/>
  <c r="B58" i="2"/>
  <c r="A59" i="2"/>
  <c r="C58" i="2"/>
  <c r="I55" i="2"/>
  <c r="G36" i="2"/>
  <c r="F36" i="2"/>
  <c r="H36" i="2" s="1"/>
  <c r="I36" i="2" s="1"/>
  <c r="M17" i="2"/>
  <c r="L17" i="2"/>
  <c r="N17" i="2" s="1"/>
  <c r="J37" i="2"/>
  <c r="D37" i="2"/>
  <c r="D18" i="2"/>
  <c r="B19" i="2"/>
  <c r="J18" i="2"/>
  <c r="O16" i="2"/>
  <c r="O35" i="2"/>
  <c r="C19" i="2"/>
  <c r="K18" i="2"/>
  <c r="E18" i="2"/>
  <c r="A39" i="2"/>
  <c r="B38" i="2"/>
  <c r="C38" i="2"/>
  <c r="G17" i="2"/>
  <c r="F17" i="2"/>
  <c r="H17" i="2" s="1"/>
  <c r="L36" i="2"/>
  <c r="N36" i="2" s="1"/>
  <c r="M36" i="2"/>
  <c r="K37" i="2"/>
  <c r="E37" i="2"/>
  <c r="I99" i="2" l="1"/>
  <c r="O99" i="2"/>
  <c r="J58" i="2"/>
  <c r="D58" i="2"/>
  <c r="G57" i="2"/>
  <c r="F57" i="2"/>
  <c r="H57" i="2" s="1"/>
  <c r="I57" i="2" s="1"/>
  <c r="E58" i="2"/>
  <c r="K58" i="2"/>
  <c r="B59" i="2"/>
  <c r="C59" i="2"/>
  <c r="A60" i="2"/>
  <c r="L57" i="2"/>
  <c r="N57" i="2" s="1"/>
  <c r="M57" i="2"/>
  <c r="O36" i="2"/>
  <c r="G37" i="2"/>
  <c r="F37" i="2"/>
  <c r="H37" i="2" s="1"/>
  <c r="I37" i="2" s="1"/>
  <c r="E38" i="2"/>
  <c r="K38" i="2"/>
  <c r="L18" i="2"/>
  <c r="N18" i="2" s="1"/>
  <c r="M18" i="2"/>
  <c r="O18" i="2" s="1"/>
  <c r="M37" i="2"/>
  <c r="L37" i="2"/>
  <c r="N37" i="2" s="1"/>
  <c r="J38" i="2"/>
  <c r="D38" i="2"/>
  <c r="K19" i="2"/>
  <c r="E19" i="2"/>
  <c r="C20" i="2"/>
  <c r="B20" i="2"/>
  <c r="J19" i="2"/>
  <c r="D19" i="2"/>
  <c r="I17" i="2"/>
  <c r="C39" i="2"/>
  <c r="A40" i="2"/>
  <c r="B39" i="2"/>
  <c r="G18" i="2"/>
  <c r="F18" i="2"/>
  <c r="H18" i="2" s="1"/>
  <c r="I18" i="2" s="1"/>
  <c r="O17" i="2"/>
  <c r="F58" i="2" l="1"/>
  <c r="H58" i="2" s="1"/>
  <c r="G58" i="2"/>
  <c r="C60" i="2"/>
  <c r="A61" i="2"/>
  <c r="B60" i="2"/>
  <c r="M58" i="2"/>
  <c r="O58" i="2" s="1"/>
  <c r="L58" i="2"/>
  <c r="N58" i="2" s="1"/>
  <c r="K59" i="2"/>
  <c r="E59" i="2"/>
  <c r="O57" i="2"/>
  <c r="J59" i="2"/>
  <c r="D59" i="2"/>
  <c r="G19" i="2"/>
  <c r="F19" i="2"/>
  <c r="H19" i="2" s="1"/>
  <c r="I19" i="2" s="1"/>
  <c r="C40" i="2"/>
  <c r="A41" i="2"/>
  <c r="B40" i="2"/>
  <c r="M19" i="2"/>
  <c r="L19" i="2"/>
  <c r="N19" i="2" s="1"/>
  <c r="O37" i="2"/>
  <c r="J20" i="2"/>
  <c r="D20" i="2"/>
  <c r="D39" i="2"/>
  <c r="J39" i="2"/>
  <c r="E39" i="2"/>
  <c r="K39" i="2"/>
  <c r="F38" i="2"/>
  <c r="H38" i="2" s="1"/>
  <c r="G38" i="2"/>
  <c r="E20" i="2"/>
  <c r="K20" i="2"/>
  <c r="M38" i="2"/>
  <c r="L38" i="2"/>
  <c r="N38" i="2" s="1"/>
  <c r="D60" i="2" l="1"/>
  <c r="J60" i="2"/>
  <c r="I58" i="2"/>
  <c r="F59" i="2"/>
  <c r="H59" i="2" s="1"/>
  <c r="G59" i="2"/>
  <c r="A62" i="2"/>
  <c r="C61" i="2"/>
  <c r="B61" i="2"/>
  <c r="L59" i="2"/>
  <c r="N59" i="2" s="1"/>
  <c r="M59" i="2"/>
  <c r="O59" i="2" s="1"/>
  <c r="K60" i="2"/>
  <c r="E60" i="2"/>
  <c r="O19" i="2"/>
  <c r="F20" i="2"/>
  <c r="H20" i="2" s="1"/>
  <c r="G20" i="2"/>
  <c r="M20" i="2"/>
  <c r="L20" i="2"/>
  <c r="N20" i="2" s="1"/>
  <c r="D40" i="2"/>
  <c r="J40" i="2"/>
  <c r="M39" i="2"/>
  <c r="L39" i="2"/>
  <c r="N39" i="2" s="1"/>
  <c r="C41" i="2"/>
  <c r="B41" i="2"/>
  <c r="A42" i="2"/>
  <c r="O38" i="2"/>
  <c r="I38" i="2"/>
  <c r="G39" i="2"/>
  <c r="F39" i="2"/>
  <c r="H39" i="2" s="1"/>
  <c r="I39" i="2" s="1"/>
  <c r="K40" i="2"/>
  <c r="E40" i="2"/>
  <c r="B62" i="2" l="1"/>
  <c r="A63" i="2"/>
  <c r="C62" i="2"/>
  <c r="L60" i="2"/>
  <c r="N60" i="2" s="1"/>
  <c r="M60" i="2"/>
  <c r="O60" i="2" s="1"/>
  <c r="G60" i="2"/>
  <c r="F60" i="2"/>
  <c r="H60" i="2" s="1"/>
  <c r="I60" i="2" s="1"/>
  <c r="D61" i="2"/>
  <c r="J61" i="2"/>
  <c r="I59" i="2"/>
  <c r="E61" i="2"/>
  <c r="K61" i="2"/>
  <c r="I20" i="2"/>
  <c r="A43" i="2"/>
  <c r="C42" i="2"/>
  <c r="B42" i="2"/>
  <c r="O39" i="2"/>
  <c r="O20" i="2"/>
  <c r="J41" i="2"/>
  <c r="D41" i="2"/>
  <c r="L40" i="2"/>
  <c r="N40" i="2" s="1"/>
  <c r="M40" i="2"/>
  <c r="K41" i="2"/>
  <c r="E41" i="2"/>
  <c r="G40" i="2"/>
  <c r="F40" i="2"/>
  <c r="H40" i="2" s="1"/>
  <c r="L61" i="2" l="1"/>
  <c r="N61" i="2" s="1"/>
  <c r="M61" i="2"/>
  <c r="O61" i="2" s="1"/>
  <c r="J62" i="2"/>
  <c r="D62" i="2"/>
  <c r="F61" i="2"/>
  <c r="H61" i="2" s="1"/>
  <c r="G61" i="2"/>
  <c r="E62" i="2"/>
  <c r="K62" i="2"/>
  <c r="B63" i="2"/>
  <c r="C63" i="2"/>
  <c r="A64" i="2"/>
  <c r="G41" i="2"/>
  <c r="F41" i="2"/>
  <c r="H41" i="2" s="1"/>
  <c r="I41" i="2" s="1"/>
  <c r="D42" i="2"/>
  <c r="J42" i="2"/>
  <c r="M41" i="2"/>
  <c r="L41" i="2"/>
  <c r="N41" i="2" s="1"/>
  <c r="K42" i="2"/>
  <c r="E42" i="2"/>
  <c r="I40" i="2"/>
  <c r="O40" i="2"/>
  <c r="A44" i="2"/>
  <c r="C43" i="2"/>
  <c r="B43" i="2"/>
  <c r="C64" i="2" l="1"/>
  <c r="A65" i="2"/>
  <c r="B64" i="2"/>
  <c r="M62" i="2"/>
  <c r="L62" i="2"/>
  <c r="N62" i="2" s="1"/>
  <c r="K63" i="2"/>
  <c r="E63" i="2"/>
  <c r="J63" i="2"/>
  <c r="D63" i="2"/>
  <c r="I61" i="2"/>
  <c r="F62" i="2"/>
  <c r="H62" i="2" s="1"/>
  <c r="G62" i="2"/>
  <c r="B44" i="2"/>
  <c r="A45" i="2"/>
  <c r="C44" i="2"/>
  <c r="G42" i="2"/>
  <c r="F42" i="2"/>
  <c r="H42" i="2" s="1"/>
  <c r="E43" i="2"/>
  <c r="K43" i="2"/>
  <c r="L42" i="2"/>
  <c r="N42" i="2" s="1"/>
  <c r="M42" i="2"/>
  <c r="D43" i="2"/>
  <c r="J43" i="2"/>
  <c r="O41" i="2"/>
  <c r="A66" i="2" l="1"/>
  <c r="B65" i="2"/>
  <c r="C65" i="2"/>
  <c r="F63" i="2"/>
  <c r="H63" i="2" s="1"/>
  <c r="G63" i="2"/>
  <c r="K64" i="2"/>
  <c r="E64" i="2"/>
  <c r="M63" i="2"/>
  <c r="L63" i="2"/>
  <c r="N63" i="2" s="1"/>
  <c r="O62" i="2"/>
  <c r="I62" i="2"/>
  <c r="D64" i="2"/>
  <c r="J64" i="2"/>
  <c r="O42" i="2"/>
  <c r="I42" i="2"/>
  <c r="G43" i="2"/>
  <c r="F43" i="2"/>
  <c r="H43" i="2" s="1"/>
  <c r="I43" i="2" s="1"/>
  <c r="C45" i="2"/>
  <c r="B45" i="2"/>
  <c r="A46" i="2"/>
  <c r="J44" i="2"/>
  <c r="D44" i="2"/>
  <c r="M43" i="2"/>
  <c r="L43" i="2"/>
  <c r="N43" i="2" s="1"/>
  <c r="E44" i="2"/>
  <c r="K44" i="2"/>
  <c r="E65" i="2" l="1"/>
  <c r="K65" i="2"/>
  <c r="D65" i="2"/>
  <c r="J65" i="2"/>
  <c r="L64" i="2"/>
  <c r="N64" i="2" s="1"/>
  <c r="M64" i="2"/>
  <c r="O64" i="2" s="1"/>
  <c r="B66" i="2"/>
  <c r="A67" i="2"/>
  <c r="C66" i="2"/>
  <c r="G64" i="2"/>
  <c r="F64" i="2"/>
  <c r="H64" i="2" s="1"/>
  <c r="O63" i="2"/>
  <c r="I63" i="2"/>
  <c r="M44" i="2"/>
  <c r="L44" i="2"/>
  <c r="N44" i="2" s="1"/>
  <c r="A47" i="2"/>
  <c r="C46" i="2"/>
  <c r="B46" i="2"/>
  <c r="O43" i="2"/>
  <c r="J45" i="2"/>
  <c r="D45" i="2"/>
  <c r="F44" i="2"/>
  <c r="H44" i="2" s="1"/>
  <c r="G44" i="2"/>
  <c r="K45" i="2"/>
  <c r="E45" i="2"/>
  <c r="E66" i="2" l="1"/>
  <c r="K66" i="2"/>
  <c r="B67" i="2"/>
  <c r="C67" i="2"/>
  <c r="A68" i="2"/>
  <c r="L65" i="2"/>
  <c r="N65" i="2" s="1"/>
  <c r="M65" i="2"/>
  <c r="O65" i="2" s="1"/>
  <c r="I64" i="2"/>
  <c r="J66" i="2"/>
  <c r="D66" i="2"/>
  <c r="G65" i="2"/>
  <c r="F65" i="2"/>
  <c r="H65" i="2" s="1"/>
  <c r="I44" i="2"/>
  <c r="D46" i="2"/>
  <c r="J46" i="2"/>
  <c r="O44" i="2"/>
  <c r="G45" i="2"/>
  <c r="F45" i="2"/>
  <c r="H45" i="2" s="1"/>
  <c r="I45" i="2" s="1"/>
  <c r="K46" i="2"/>
  <c r="E46" i="2"/>
  <c r="M45" i="2"/>
  <c r="L45" i="2"/>
  <c r="N45" i="2" s="1"/>
  <c r="A48" i="2"/>
  <c r="C47" i="2"/>
  <c r="B47" i="2"/>
  <c r="J67" i="2" l="1"/>
  <c r="D67" i="2"/>
  <c r="F66" i="2"/>
  <c r="H66" i="2" s="1"/>
  <c r="G66" i="2"/>
  <c r="M66" i="2"/>
  <c r="L66" i="2"/>
  <c r="N66" i="2" s="1"/>
  <c r="C68" i="2"/>
  <c r="A69" i="2"/>
  <c r="B68" i="2"/>
  <c r="I65" i="2"/>
  <c r="K67" i="2"/>
  <c r="E67" i="2"/>
  <c r="E47" i="2"/>
  <c r="K47" i="2"/>
  <c r="B48" i="2"/>
  <c r="A49" i="2"/>
  <c r="C48" i="2"/>
  <c r="L46" i="2"/>
  <c r="N46" i="2" s="1"/>
  <c r="M46" i="2"/>
  <c r="O46" i="2" s="1"/>
  <c r="G46" i="2"/>
  <c r="F46" i="2"/>
  <c r="H46" i="2" s="1"/>
  <c r="D47" i="2"/>
  <c r="J47" i="2"/>
  <c r="O45" i="2"/>
  <c r="A70" i="2" l="1"/>
  <c r="C69" i="2"/>
  <c r="B69" i="2"/>
  <c r="I66" i="2"/>
  <c r="F67" i="2"/>
  <c r="H67" i="2" s="1"/>
  <c r="I67" i="2" s="1"/>
  <c r="G67" i="2"/>
  <c r="K68" i="2"/>
  <c r="E68" i="2"/>
  <c r="D68" i="2"/>
  <c r="J68" i="2"/>
  <c r="O66" i="2"/>
  <c r="L67" i="2"/>
  <c r="N67" i="2" s="1"/>
  <c r="M67" i="2"/>
  <c r="C49" i="2"/>
  <c r="B49" i="2"/>
  <c r="M47" i="2"/>
  <c r="L47" i="2"/>
  <c r="N47" i="2" s="1"/>
  <c r="J48" i="2"/>
  <c r="D48" i="2"/>
  <c r="G47" i="2"/>
  <c r="F47" i="2"/>
  <c r="H47" i="2" s="1"/>
  <c r="I47" i="2" s="1"/>
  <c r="I46" i="2"/>
  <c r="E48" i="2"/>
  <c r="K48" i="2"/>
  <c r="D69" i="2" l="1"/>
  <c r="J69" i="2"/>
  <c r="L68" i="2"/>
  <c r="N68" i="2" s="1"/>
  <c r="M68" i="2"/>
  <c r="O68" i="2" s="1"/>
  <c r="E69" i="2"/>
  <c r="K69" i="2"/>
  <c r="O67" i="2"/>
  <c r="G68" i="2"/>
  <c r="F68" i="2"/>
  <c r="H68" i="2" s="1"/>
  <c r="B70" i="2"/>
  <c r="A71" i="2"/>
  <c r="C70" i="2"/>
  <c r="O47" i="2"/>
  <c r="J49" i="2"/>
  <c r="D49" i="2"/>
  <c r="F48" i="2"/>
  <c r="H48" i="2" s="1"/>
  <c r="I48" i="2" s="1"/>
  <c r="G48" i="2"/>
  <c r="M48" i="2"/>
  <c r="L48" i="2"/>
  <c r="N48" i="2" s="1"/>
  <c r="K49" i="2"/>
  <c r="E49" i="2"/>
  <c r="J70" i="2" l="1"/>
  <c r="D70" i="2"/>
  <c r="L69" i="2"/>
  <c r="N69" i="2" s="1"/>
  <c r="M69" i="2"/>
  <c r="O69" i="2" s="1"/>
  <c r="E70" i="2"/>
  <c r="K70" i="2"/>
  <c r="B71" i="2"/>
  <c r="C71" i="2"/>
  <c r="A72" i="2"/>
  <c r="I68" i="2"/>
  <c r="F69" i="2"/>
  <c r="H69" i="2" s="1"/>
  <c r="G69" i="2"/>
  <c r="O48" i="2"/>
  <c r="G49" i="2"/>
  <c r="F49" i="2"/>
  <c r="H49" i="2" s="1"/>
  <c r="I49" i="2" s="1"/>
  <c r="M49" i="2"/>
  <c r="L49" i="2"/>
  <c r="N49" i="2" s="1"/>
  <c r="K71" i="2" l="1"/>
  <c r="E71" i="2"/>
  <c r="F70" i="2"/>
  <c r="H70" i="2" s="1"/>
  <c r="G70" i="2"/>
  <c r="I69" i="2"/>
  <c r="J71" i="2"/>
  <c r="D71" i="2"/>
  <c r="C72" i="2"/>
  <c r="B72" i="2"/>
  <c r="A73" i="2"/>
  <c r="M70" i="2"/>
  <c r="L70" i="2"/>
  <c r="N70" i="2" s="1"/>
  <c r="O49" i="2"/>
  <c r="I70" i="2" l="1"/>
  <c r="B73" i="2"/>
  <c r="C73" i="2"/>
  <c r="A74" i="2"/>
  <c r="M71" i="2"/>
  <c r="L71" i="2"/>
  <c r="N71" i="2" s="1"/>
  <c r="K72" i="2"/>
  <c r="E72" i="2"/>
  <c r="O70" i="2"/>
  <c r="F71" i="2"/>
  <c r="H71" i="2" s="1"/>
  <c r="G71" i="2"/>
  <c r="D72" i="2"/>
  <c r="J72" i="2"/>
  <c r="C74" i="2" l="1"/>
  <c r="A75" i="2"/>
  <c r="B74" i="2"/>
  <c r="K73" i="2"/>
  <c r="E73" i="2"/>
  <c r="J73" i="2"/>
  <c r="D73" i="2"/>
  <c r="G72" i="2"/>
  <c r="F72" i="2"/>
  <c r="H72" i="2" s="1"/>
  <c r="I71" i="2"/>
  <c r="M72" i="2"/>
  <c r="L72" i="2"/>
  <c r="N72" i="2" s="1"/>
  <c r="O71" i="2"/>
  <c r="O72" i="2" l="1"/>
  <c r="F73" i="2"/>
  <c r="H73" i="2" s="1"/>
  <c r="G73" i="2"/>
  <c r="J74" i="2"/>
  <c r="D74" i="2"/>
  <c r="L73" i="2"/>
  <c r="N73" i="2" s="1"/>
  <c r="M73" i="2"/>
  <c r="O73" i="2" s="1"/>
  <c r="A76" i="2"/>
  <c r="B75" i="2"/>
  <c r="C75" i="2"/>
  <c r="I72" i="2"/>
  <c r="K74" i="2"/>
  <c r="E74" i="2"/>
  <c r="C76" i="2" l="1"/>
  <c r="A77" i="2"/>
  <c r="B76" i="2"/>
  <c r="M74" i="2"/>
  <c r="L74" i="2"/>
  <c r="N74" i="2" s="1"/>
  <c r="E75" i="2"/>
  <c r="K75" i="2"/>
  <c r="I73" i="2"/>
  <c r="D75" i="2"/>
  <c r="J75" i="2"/>
  <c r="G74" i="2"/>
  <c r="F74" i="2"/>
  <c r="H74" i="2" s="1"/>
  <c r="J76" i="2" l="1"/>
  <c r="D76" i="2"/>
  <c r="L75" i="2"/>
  <c r="N75" i="2" s="1"/>
  <c r="M75" i="2"/>
  <c r="B77" i="2"/>
  <c r="A78" i="2"/>
  <c r="C77" i="2"/>
  <c r="F75" i="2"/>
  <c r="H75" i="2" s="1"/>
  <c r="I75" i="2" s="1"/>
  <c r="G75" i="2"/>
  <c r="E76" i="2"/>
  <c r="K76" i="2"/>
  <c r="I74" i="2"/>
  <c r="O74" i="2"/>
  <c r="O75" i="2" l="1"/>
  <c r="K77" i="2"/>
  <c r="E77" i="2"/>
  <c r="B78" i="2"/>
  <c r="C78" i="2"/>
  <c r="A79" i="2"/>
  <c r="G76" i="2"/>
  <c r="F76" i="2"/>
  <c r="H76" i="2" s="1"/>
  <c r="D77" i="2"/>
  <c r="J77" i="2"/>
  <c r="M76" i="2"/>
  <c r="O76" i="2" s="1"/>
  <c r="L76" i="2"/>
  <c r="N76" i="2" s="1"/>
  <c r="L77" i="2" l="1"/>
  <c r="N77" i="2" s="1"/>
  <c r="M77" i="2"/>
  <c r="B79" i="2"/>
  <c r="A80" i="2"/>
  <c r="C79" i="2"/>
  <c r="F77" i="2"/>
  <c r="H77" i="2" s="1"/>
  <c r="I77" i="2" s="1"/>
  <c r="G77" i="2"/>
  <c r="E78" i="2"/>
  <c r="K78" i="2"/>
  <c r="I76" i="2"/>
  <c r="D78" i="2"/>
  <c r="J78" i="2"/>
  <c r="O77" i="2" l="1"/>
  <c r="M78" i="2"/>
  <c r="L78" i="2"/>
  <c r="N78" i="2" s="1"/>
  <c r="C80" i="2"/>
  <c r="A81" i="2"/>
  <c r="B80" i="2"/>
  <c r="G78" i="2"/>
  <c r="F78" i="2"/>
  <c r="H78" i="2" s="1"/>
  <c r="I78" i="2" s="1"/>
  <c r="J79" i="2"/>
  <c r="D79" i="2"/>
  <c r="E79" i="2"/>
  <c r="K79" i="2"/>
  <c r="K80" i="2" l="1"/>
  <c r="E80" i="2"/>
  <c r="F79" i="2"/>
  <c r="H79" i="2" s="1"/>
  <c r="G79" i="2"/>
  <c r="O78" i="2"/>
  <c r="D80" i="2"/>
  <c r="J80" i="2"/>
  <c r="M79" i="2"/>
  <c r="O79" i="2" s="1"/>
  <c r="L79" i="2"/>
  <c r="N79" i="2" s="1"/>
  <c r="A82" i="2"/>
  <c r="B81" i="2"/>
  <c r="C81" i="2"/>
  <c r="I79" i="2" l="1"/>
  <c r="B82" i="2"/>
  <c r="C82" i="2"/>
  <c r="A83" i="2"/>
  <c r="G80" i="2"/>
  <c r="F80" i="2"/>
  <c r="H80" i="2" s="1"/>
  <c r="I80" i="2" s="1"/>
  <c r="K81" i="2"/>
  <c r="E81" i="2"/>
  <c r="D81" i="2"/>
  <c r="J81" i="2"/>
  <c r="L80" i="2"/>
  <c r="N80" i="2" s="1"/>
  <c r="M80" i="2"/>
  <c r="O80" i="2" s="1"/>
  <c r="B83" i="2" l="1"/>
  <c r="C83" i="2"/>
  <c r="A84" i="2"/>
  <c r="D82" i="2"/>
  <c r="J82" i="2"/>
  <c r="E82" i="2"/>
  <c r="K82" i="2"/>
  <c r="L81" i="2"/>
  <c r="N81" i="2" s="1"/>
  <c r="M81" i="2"/>
  <c r="F81" i="2"/>
  <c r="H81" i="2" s="1"/>
  <c r="G81" i="2"/>
  <c r="F82" i="2" l="1"/>
  <c r="H82" i="2" s="1"/>
  <c r="I82" i="2" s="1"/>
  <c r="G82" i="2"/>
  <c r="C84" i="2"/>
  <c r="A85" i="2"/>
  <c r="B84" i="2"/>
  <c r="E83" i="2"/>
  <c r="K83" i="2"/>
  <c r="I81" i="2"/>
  <c r="O81" i="2"/>
  <c r="M82" i="2"/>
  <c r="L82" i="2"/>
  <c r="N82" i="2" s="1"/>
  <c r="J83" i="2"/>
  <c r="D83" i="2"/>
  <c r="D84" i="2" l="1"/>
  <c r="J84" i="2"/>
  <c r="M83" i="2"/>
  <c r="L83" i="2"/>
  <c r="N83" i="2" s="1"/>
  <c r="C85" i="2"/>
  <c r="A86" i="2"/>
  <c r="B85" i="2"/>
  <c r="K84" i="2"/>
  <c r="E84" i="2"/>
  <c r="O82" i="2"/>
  <c r="F83" i="2"/>
  <c r="H83" i="2" s="1"/>
  <c r="G83" i="2"/>
  <c r="D85" i="2" l="1"/>
  <c r="J85" i="2"/>
  <c r="O83" i="2"/>
  <c r="L84" i="2"/>
  <c r="N84" i="2" s="1"/>
  <c r="M84" i="2"/>
  <c r="O84" i="2" s="1"/>
  <c r="I83" i="2"/>
  <c r="A87" i="2"/>
  <c r="B86" i="2"/>
  <c r="C86" i="2"/>
  <c r="K85" i="2"/>
  <c r="E85" i="2"/>
  <c r="F84" i="2"/>
  <c r="H84" i="2" s="1"/>
  <c r="G84" i="2"/>
  <c r="L85" i="2" l="1"/>
  <c r="N85" i="2" s="1"/>
  <c r="M85" i="2"/>
  <c r="O85" i="2" s="1"/>
  <c r="E86" i="2"/>
  <c r="K86" i="2"/>
  <c r="F85" i="2"/>
  <c r="H85" i="2" s="1"/>
  <c r="G85" i="2"/>
  <c r="I84" i="2"/>
  <c r="D86" i="2"/>
  <c r="J86" i="2"/>
  <c r="B87" i="2"/>
  <c r="C87" i="2"/>
  <c r="A88" i="2"/>
  <c r="J87" i="2" l="1"/>
  <c r="D87" i="2"/>
  <c r="M86" i="2"/>
  <c r="L86" i="2"/>
  <c r="N86" i="2" s="1"/>
  <c r="I85" i="2"/>
  <c r="B88" i="2"/>
  <c r="C88" i="2"/>
  <c r="A89" i="2"/>
  <c r="F86" i="2"/>
  <c r="H86" i="2" s="1"/>
  <c r="G86" i="2"/>
  <c r="K87" i="2"/>
  <c r="E87" i="2"/>
  <c r="J88" i="2" l="1"/>
  <c r="D88" i="2"/>
  <c r="F87" i="2"/>
  <c r="H87" i="2" s="1"/>
  <c r="G87" i="2"/>
  <c r="I86" i="2"/>
  <c r="L87" i="2"/>
  <c r="N87" i="2" s="1"/>
  <c r="M87" i="2"/>
  <c r="O87" i="2" s="1"/>
  <c r="C89" i="2"/>
  <c r="A90" i="2"/>
  <c r="B89" i="2"/>
  <c r="K88" i="2"/>
  <c r="E88" i="2"/>
  <c r="O86" i="2"/>
  <c r="I87" i="2" l="1"/>
  <c r="G88" i="2"/>
  <c r="F88" i="2"/>
  <c r="H88" i="2" s="1"/>
  <c r="I88" i="2" s="1"/>
  <c r="K89" i="2"/>
  <c r="E89" i="2"/>
  <c r="D89" i="2"/>
  <c r="J89" i="2"/>
  <c r="B90" i="2"/>
  <c r="C90" i="2"/>
  <c r="A91" i="2"/>
  <c r="L88" i="2"/>
  <c r="N88" i="2" s="1"/>
  <c r="M88" i="2"/>
  <c r="O88" i="2" s="1"/>
  <c r="D90" i="2" l="1"/>
  <c r="J90" i="2"/>
  <c r="F89" i="2"/>
  <c r="H89" i="2" s="1"/>
  <c r="G89" i="2"/>
  <c r="L89" i="2"/>
  <c r="N89" i="2" s="1"/>
  <c r="M89" i="2"/>
  <c r="O89" i="2" s="1"/>
  <c r="B91" i="2"/>
  <c r="C91" i="2"/>
  <c r="A92" i="2"/>
  <c r="E90" i="2"/>
  <c r="K90" i="2"/>
  <c r="L90" i="2" l="1"/>
  <c r="N90" i="2" s="1"/>
  <c r="M90" i="2"/>
  <c r="K91" i="2"/>
  <c r="E91" i="2"/>
  <c r="J91" i="2"/>
  <c r="D91" i="2"/>
  <c r="I89" i="2"/>
  <c r="C92" i="2"/>
  <c r="A93" i="2"/>
  <c r="B92" i="2"/>
  <c r="F90" i="2"/>
  <c r="H90" i="2" s="1"/>
  <c r="I90" i="2" s="1"/>
  <c r="G90" i="2"/>
  <c r="D92" i="2" l="1"/>
  <c r="J92" i="2"/>
  <c r="F91" i="2"/>
  <c r="H91" i="2" s="1"/>
  <c r="I91" i="2" s="1"/>
  <c r="G91" i="2"/>
  <c r="O90" i="2"/>
  <c r="K92" i="2"/>
  <c r="E92" i="2"/>
  <c r="B93" i="2"/>
  <c r="C93" i="2"/>
  <c r="L91" i="2"/>
  <c r="N91" i="2" s="1"/>
  <c r="M91" i="2"/>
  <c r="O91" i="2" s="1"/>
  <c r="D93" i="2" l="1"/>
  <c r="J93" i="2"/>
  <c r="L92" i="2"/>
  <c r="N92" i="2" s="1"/>
  <c r="M92" i="2"/>
  <c r="O92" i="2" s="1"/>
  <c r="E93" i="2"/>
  <c r="K93" i="2"/>
  <c r="G92" i="2"/>
  <c r="F92" i="2"/>
  <c r="H92" i="2" s="1"/>
  <c r="I92" i="2" s="1"/>
  <c r="L93" i="2" l="1"/>
  <c r="N93" i="2" s="1"/>
  <c r="M93" i="2"/>
  <c r="O93" i="2" s="1"/>
  <c r="F93" i="2"/>
  <c r="H93" i="2" s="1"/>
  <c r="G93" i="2"/>
  <c r="I93" i="2" l="1"/>
</calcChain>
</file>

<file path=xl/sharedStrings.xml><?xml version="1.0" encoding="utf-8"?>
<sst xmlns="http://schemas.openxmlformats.org/spreadsheetml/2006/main" count="57" uniqueCount="34">
  <si>
    <t>mm</t>
  </si>
  <si>
    <t>L</t>
  </si>
  <si>
    <t>d</t>
  </si>
  <si>
    <t>alpha</t>
  </si>
  <si>
    <t>beta</t>
  </si>
  <si>
    <t>alpha_rad</t>
  </si>
  <si>
    <t>beta_rad</t>
  </si>
  <si>
    <t>X</t>
  </si>
  <si>
    <t>Y</t>
  </si>
  <si>
    <t>E</t>
  </si>
  <si>
    <t>h</t>
  </si>
  <si>
    <t>E2x</t>
  </si>
  <si>
    <t>E2y</t>
  </si>
  <si>
    <t>E1x</t>
  </si>
  <si>
    <t>E1y</t>
  </si>
  <si>
    <t>Mx</t>
  </si>
  <si>
    <t>My</t>
  </si>
  <si>
    <t>ux</t>
  </si>
  <si>
    <t>uy</t>
  </si>
  <si>
    <t>upx</t>
  </si>
  <si>
    <t>upy</t>
  </si>
  <si>
    <t>La</t>
  </si>
  <si>
    <t>Lb</t>
  </si>
  <si>
    <t>Apx</t>
  </si>
  <si>
    <t>Apy</t>
  </si>
  <si>
    <t>Bpx</t>
  </si>
  <si>
    <t>Bpy</t>
  </si>
  <si>
    <t>phi a</t>
  </si>
  <si>
    <t>phi b</t>
  </si>
  <si>
    <t>delta a</t>
  </si>
  <si>
    <t>delta b</t>
  </si>
  <si>
    <t>C</t>
  </si>
  <si>
    <t>R</t>
  </si>
  <si>
    <t>0+00000000000000000000+00000+000000000000000000000000000000000000000000000000000000000000000000000000000000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</si>
</sst>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0" fillId="0" borderId="0" xfId="0" applyFill="1" applyBorder="1"/>
    <xf numFmtId="0" fontId="0" fillId="0" borderId="3" xfId="0" applyBorder="1"/>
    <xf numFmtId="0" fontId="0" fillId="0" borderId="1" xfId="0" applyFill="1" applyBorder="1"/>
    <xf numFmtId="0" fontId="1" fillId="0" borderId="1" xfId="0" applyFont="1" applyFill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positions</a:t>
            </a:r>
            <a:r>
              <a:rPr lang="en-US" baseline="0"/>
              <a:t> du robot Quincy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toXY!$F$4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toXY!$E$5:$E$23</c:f>
              <c:numCache>
                <c:formatCode>General</c:formatCode>
                <c:ptCount val="19"/>
                <c:pt idx="0">
                  <c:v>0</c:v>
                </c:pt>
                <c:pt idx="1">
                  <c:v>-11.5</c:v>
                </c:pt>
                <c:pt idx="2">
                  <c:v>11.5</c:v>
                </c:pt>
                <c:pt idx="3">
                  <c:v>7.7778482731081485E-15</c:v>
                </c:pt>
                <c:pt idx="4">
                  <c:v>91.092676602365088</c:v>
                </c:pt>
                <c:pt idx="5">
                  <c:v>-91.09267660236506</c:v>
                </c:pt>
                <c:pt idx="6">
                  <c:v>7.1054273576010019E-15</c:v>
                </c:pt>
                <c:pt idx="7">
                  <c:v>-16.35868395753625</c:v>
                </c:pt>
                <c:pt idx="8">
                  <c:v>71.479601153107808</c:v>
                </c:pt>
                <c:pt idx="9">
                  <c:v>16.358683957536272</c:v>
                </c:pt>
                <c:pt idx="10">
                  <c:v>-71.47960115310778</c:v>
                </c:pt>
                <c:pt idx="11">
                  <c:v>-36.961321124274569</c:v>
                </c:pt>
                <c:pt idx="12">
                  <c:v>49.465676695029231</c:v>
                </c:pt>
                <c:pt idx="13">
                  <c:v>36.961321124274612</c:v>
                </c:pt>
                <c:pt idx="14">
                  <c:v>-49.465676695029188</c:v>
                </c:pt>
                <c:pt idx="15">
                  <c:v>-70.083332677239468</c:v>
                </c:pt>
                <c:pt idx="16">
                  <c:v>16.007446473619332</c:v>
                </c:pt>
                <c:pt idx="17">
                  <c:v>70.083332677239483</c:v>
                </c:pt>
                <c:pt idx="18">
                  <c:v>-16.007446473619318</c:v>
                </c:pt>
              </c:numCache>
            </c:numRef>
          </c:xVal>
          <c:yVal>
            <c:numRef>
              <c:f>toXY!$F$5:$F$23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60.302483204242861</c:v>
                </c:pt>
                <c:pt idx="4">
                  <c:v>158.38606541497944</c:v>
                </c:pt>
                <c:pt idx="5">
                  <c:v>158.38606541497947</c:v>
                </c:pt>
                <c:pt idx="6">
                  <c:v>219.66588590670648</c:v>
                </c:pt>
                <c:pt idx="7">
                  <c:v>108.44278917869792</c:v>
                </c:pt>
                <c:pt idx="8">
                  <c:v>186.3316590641752</c:v>
                </c:pt>
                <c:pt idx="9">
                  <c:v>108.44278917869792</c:v>
                </c:pt>
                <c:pt idx="10">
                  <c:v>186.33165906417523</c:v>
                </c:pt>
                <c:pt idx="11">
                  <c:v>132.62259943745684</c:v>
                </c:pt>
                <c:pt idx="12">
                  <c:v>203.93584456922048</c:v>
                </c:pt>
                <c:pt idx="13">
                  <c:v>132.62259943745684</c:v>
                </c:pt>
                <c:pt idx="14">
                  <c:v>203.93584456922051</c:v>
                </c:pt>
                <c:pt idx="15">
                  <c:v>152.6301489139876</c:v>
                </c:pt>
                <c:pt idx="16">
                  <c:v>217.35646150262738</c:v>
                </c:pt>
                <c:pt idx="17">
                  <c:v>152.6301489139876</c:v>
                </c:pt>
                <c:pt idx="18">
                  <c:v>217.35646150262738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B9-41E4-8719-EA07571BF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104943"/>
        <c:axId val="76108303"/>
      </c:scatterChart>
      <c:valAx>
        <c:axId val="76104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108303"/>
        <c:crosses val="autoZero"/>
        <c:crossBetween val="midCat"/>
      </c:valAx>
      <c:valAx>
        <c:axId val="76108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1049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toXY!$F$4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toXY!$E$5:$E$53</c:f>
              <c:numCache>
                <c:formatCode>General</c:formatCode>
                <c:ptCount val="49"/>
                <c:pt idx="0">
                  <c:v>0</c:v>
                </c:pt>
                <c:pt idx="1">
                  <c:v>-11.5</c:v>
                </c:pt>
                <c:pt idx="2">
                  <c:v>11.5</c:v>
                </c:pt>
                <c:pt idx="3">
                  <c:v>7.7778482731081485E-15</c:v>
                </c:pt>
                <c:pt idx="4">
                  <c:v>91.092676602365088</c:v>
                </c:pt>
                <c:pt idx="5">
                  <c:v>-91.09267660236506</c:v>
                </c:pt>
                <c:pt idx="6">
                  <c:v>7.1054273576010019E-15</c:v>
                </c:pt>
                <c:pt idx="7">
                  <c:v>-16.35868395753625</c:v>
                </c:pt>
                <c:pt idx="8">
                  <c:v>71.479601153107808</c:v>
                </c:pt>
                <c:pt idx="9">
                  <c:v>16.358683957536272</c:v>
                </c:pt>
                <c:pt idx="10">
                  <c:v>-71.47960115310778</c:v>
                </c:pt>
                <c:pt idx="11">
                  <c:v>-36.961321124274569</c:v>
                </c:pt>
                <c:pt idx="12">
                  <c:v>49.465676695029231</c:v>
                </c:pt>
                <c:pt idx="13">
                  <c:v>36.961321124274612</c:v>
                </c:pt>
                <c:pt idx="14">
                  <c:v>-49.465676695029188</c:v>
                </c:pt>
                <c:pt idx="15">
                  <c:v>-70.083332677239468</c:v>
                </c:pt>
                <c:pt idx="16">
                  <c:v>16.007446473619332</c:v>
                </c:pt>
                <c:pt idx="17">
                  <c:v>70.083332677239483</c:v>
                </c:pt>
                <c:pt idx="18">
                  <c:v>-16.007446473619318</c:v>
                </c:pt>
                <c:pt idx="19">
                  <c:v>-50.000000000000014</c:v>
                </c:pt>
                <c:pt idx="20">
                  <c:v>-40</c:v>
                </c:pt>
                <c:pt idx="21">
                  <c:v>-29.999999999999993</c:v>
                </c:pt>
                <c:pt idx="22">
                  <c:v>-19.999999999999957</c:v>
                </c:pt>
                <c:pt idx="23">
                  <c:v>-9.9999999999999574</c:v>
                </c:pt>
                <c:pt idx="24">
                  <c:v>3.2725247506370895E-14</c:v>
                </c:pt>
                <c:pt idx="25">
                  <c:v>9.9999999999999769</c:v>
                </c:pt>
                <c:pt idx="26">
                  <c:v>20</c:v>
                </c:pt>
                <c:pt idx="27">
                  <c:v>30.000000000000011</c:v>
                </c:pt>
                <c:pt idx="28">
                  <c:v>40.000000000000014</c:v>
                </c:pt>
                <c:pt idx="29">
                  <c:v>50.000000000000014</c:v>
                </c:pt>
                <c:pt idx="30">
                  <c:v>5</c:v>
                </c:pt>
                <c:pt idx="31">
                  <c:v>4.9809734904587648</c:v>
                </c:pt>
                <c:pt idx="32">
                  <c:v>4.9240387650609918</c:v>
                </c:pt>
                <c:pt idx="33">
                  <c:v>4.8296291314453459</c:v>
                </c:pt>
                <c:pt idx="34">
                  <c:v>4.6984631039295497</c:v>
                </c:pt>
                <c:pt idx="35">
                  <c:v>4.531538935183252</c:v>
                </c:pt>
                <c:pt idx="36">
                  <c:v>4.3301270189221768</c:v>
                </c:pt>
                <c:pt idx="37">
                  <c:v>4.0957602214449658</c:v>
                </c:pt>
                <c:pt idx="38">
                  <c:v>3.8302222155949082</c:v>
                </c:pt>
                <c:pt idx="39">
                  <c:v>3.5355339059327395</c:v>
                </c:pt>
                <c:pt idx="40">
                  <c:v>3.2139380484326674</c:v>
                </c:pt>
                <c:pt idx="41">
                  <c:v>2.86788218175524</c:v>
                </c:pt>
                <c:pt idx="42">
                  <c:v>2.5000000000000275</c:v>
                </c:pt>
                <c:pt idx="43">
                  <c:v>2.1130913087034857</c:v>
                </c:pt>
                <c:pt idx="44">
                  <c:v>1.7101007166283484</c:v>
                </c:pt>
                <c:pt idx="45">
                  <c:v>1.2940952255125997</c:v>
                </c:pt>
                <c:pt idx="46">
                  <c:v>0.86824088833468172</c:v>
                </c:pt>
                <c:pt idx="47">
                  <c:v>0.43577871373827737</c:v>
                </c:pt>
                <c:pt idx="48">
                  <c:v>-9.7266450051097105E-15</c:v>
                </c:pt>
              </c:numCache>
            </c:numRef>
          </c:xVal>
          <c:yVal>
            <c:numRef>
              <c:f>toXY!$F$5:$F$53</c:f>
              <c:numCache>
                <c:formatCode>General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60.302483204242861</c:v>
                </c:pt>
                <c:pt idx="4">
                  <c:v>158.38606541497944</c:v>
                </c:pt>
                <c:pt idx="5">
                  <c:v>158.38606541497947</c:v>
                </c:pt>
                <c:pt idx="6">
                  <c:v>219.66588590670648</c:v>
                </c:pt>
                <c:pt idx="7">
                  <c:v>108.44278917869792</c:v>
                </c:pt>
                <c:pt idx="8">
                  <c:v>186.3316590641752</c:v>
                </c:pt>
                <c:pt idx="9">
                  <c:v>108.44278917869792</c:v>
                </c:pt>
                <c:pt idx="10">
                  <c:v>186.33165906417523</c:v>
                </c:pt>
                <c:pt idx="11">
                  <c:v>132.62259943745684</c:v>
                </c:pt>
                <c:pt idx="12">
                  <c:v>203.93584456922048</c:v>
                </c:pt>
                <c:pt idx="13">
                  <c:v>132.62259943745684</c:v>
                </c:pt>
                <c:pt idx="14">
                  <c:v>203.93584456922051</c:v>
                </c:pt>
                <c:pt idx="15">
                  <c:v>152.6301489139876</c:v>
                </c:pt>
                <c:pt idx="16">
                  <c:v>217.35646150262738</c:v>
                </c:pt>
                <c:pt idx="17">
                  <c:v>152.6301489139876</c:v>
                </c:pt>
                <c:pt idx="18">
                  <c:v>217.35646150262738</c:v>
                </c:pt>
                <c:pt idx="19">
                  <c:v>150</c:v>
                </c:pt>
                <c:pt idx="20">
                  <c:v>150.00000000000003</c:v>
                </c:pt>
                <c:pt idx="21">
                  <c:v>150</c:v>
                </c:pt>
                <c:pt idx="22">
                  <c:v>150.00000000000006</c:v>
                </c:pt>
                <c:pt idx="23">
                  <c:v>150</c:v>
                </c:pt>
                <c:pt idx="24">
                  <c:v>150</c:v>
                </c:pt>
                <c:pt idx="25">
                  <c:v>149.99999999999994</c:v>
                </c:pt>
                <c:pt idx="26">
                  <c:v>150.00000000000006</c:v>
                </c:pt>
                <c:pt idx="27">
                  <c:v>150</c:v>
                </c:pt>
                <c:pt idx="28">
                  <c:v>150</c:v>
                </c:pt>
                <c:pt idx="29">
                  <c:v>150</c:v>
                </c:pt>
                <c:pt idx="30">
                  <c:v>180</c:v>
                </c:pt>
                <c:pt idx="31">
                  <c:v>180.43577871373827</c:v>
                </c:pt>
                <c:pt idx="32">
                  <c:v>180.86824088833464</c:v>
                </c:pt>
                <c:pt idx="33">
                  <c:v>181.29409522551259</c:v>
                </c:pt>
                <c:pt idx="34">
                  <c:v>181.71010071662838</c:v>
                </c:pt>
                <c:pt idx="35">
                  <c:v>182.1130913087035</c:v>
                </c:pt>
                <c:pt idx="36">
                  <c:v>182.5</c:v>
                </c:pt>
                <c:pt idx="37">
                  <c:v>182.86788218175522</c:v>
                </c:pt>
                <c:pt idx="38">
                  <c:v>183.21393804843268</c:v>
                </c:pt>
                <c:pt idx="39">
                  <c:v>183.53553390593271</c:v>
                </c:pt>
                <c:pt idx="40">
                  <c:v>183.83022221559486</c:v>
                </c:pt>
                <c:pt idx="41">
                  <c:v>184.09576022144495</c:v>
                </c:pt>
                <c:pt idx="42">
                  <c:v>184.33012701892221</c:v>
                </c:pt>
                <c:pt idx="43">
                  <c:v>184.53153893518328</c:v>
                </c:pt>
                <c:pt idx="44">
                  <c:v>184.69846310392956</c:v>
                </c:pt>
                <c:pt idx="45">
                  <c:v>184.82962913144533</c:v>
                </c:pt>
                <c:pt idx="46">
                  <c:v>184.92403876506103</c:v>
                </c:pt>
                <c:pt idx="47">
                  <c:v>184.98097349045875</c:v>
                </c:pt>
                <c:pt idx="48">
                  <c:v>185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37-4AF4-9011-AB1555804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116463"/>
        <c:axId val="76111663"/>
      </c:scatterChart>
      <c:valAx>
        <c:axId val="761164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111663"/>
        <c:crosses val="autoZero"/>
        <c:crossBetween val="midCat"/>
      </c:valAx>
      <c:valAx>
        <c:axId val="76111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1164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toXY!$F$4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toXY!$E$5:$E$106</c:f>
              <c:numCache>
                <c:formatCode>General</c:formatCode>
                <c:ptCount val="102"/>
                <c:pt idx="0">
                  <c:v>0</c:v>
                </c:pt>
                <c:pt idx="1">
                  <c:v>-11.5</c:v>
                </c:pt>
                <c:pt idx="2">
                  <c:v>11.5</c:v>
                </c:pt>
                <c:pt idx="3">
                  <c:v>7.7778482731081485E-15</c:v>
                </c:pt>
                <c:pt idx="4">
                  <c:v>91.092676602365088</c:v>
                </c:pt>
                <c:pt idx="5">
                  <c:v>-91.09267660236506</c:v>
                </c:pt>
                <c:pt idx="6">
                  <c:v>7.1054273576010019E-15</c:v>
                </c:pt>
                <c:pt idx="7">
                  <c:v>-16.35868395753625</c:v>
                </c:pt>
                <c:pt idx="8">
                  <c:v>71.479601153107808</c:v>
                </c:pt>
                <c:pt idx="9">
                  <c:v>16.358683957536272</c:v>
                </c:pt>
                <c:pt idx="10">
                  <c:v>-71.47960115310778</c:v>
                </c:pt>
                <c:pt idx="11">
                  <c:v>-36.961321124274569</c:v>
                </c:pt>
                <c:pt idx="12">
                  <c:v>49.465676695029231</c:v>
                </c:pt>
                <c:pt idx="13">
                  <c:v>36.961321124274612</c:v>
                </c:pt>
                <c:pt idx="14">
                  <c:v>-49.465676695029188</c:v>
                </c:pt>
                <c:pt idx="15">
                  <c:v>-70.083332677239468</c:v>
                </c:pt>
                <c:pt idx="16">
                  <c:v>16.007446473619332</c:v>
                </c:pt>
                <c:pt idx="17">
                  <c:v>70.083332677239483</c:v>
                </c:pt>
                <c:pt idx="18">
                  <c:v>-16.007446473619318</c:v>
                </c:pt>
                <c:pt idx="19">
                  <c:v>-50.000000000000014</c:v>
                </c:pt>
                <c:pt idx="20">
                  <c:v>-40</c:v>
                </c:pt>
                <c:pt idx="21">
                  <c:v>-29.999999999999993</c:v>
                </c:pt>
                <c:pt idx="22">
                  <c:v>-19.999999999999957</c:v>
                </c:pt>
                <c:pt idx="23">
                  <c:v>-9.9999999999999574</c:v>
                </c:pt>
                <c:pt idx="24">
                  <c:v>3.2725247506370895E-14</c:v>
                </c:pt>
                <c:pt idx="25">
                  <c:v>9.9999999999999769</c:v>
                </c:pt>
                <c:pt idx="26">
                  <c:v>20</c:v>
                </c:pt>
                <c:pt idx="27">
                  <c:v>30.000000000000011</c:v>
                </c:pt>
                <c:pt idx="28">
                  <c:v>40.000000000000014</c:v>
                </c:pt>
                <c:pt idx="29">
                  <c:v>50.000000000000014</c:v>
                </c:pt>
                <c:pt idx="30">
                  <c:v>5</c:v>
                </c:pt>
                <c:pt idx="31">
                  <c:v>4.9809734904587648</c:v>
                </c:pt>
                <c:pt idx="32">
                  <c:v>4.9240387650609918</c:v>
                </c:pt>
                <c:pt idx="33">
                  <c:v>4.8296291314453459</c:v>
                </c:pt>
                <c:pt idx="34">
                  <c:v>4.6984631039295497</c:v>
                </c:pt>
                <c:pt idx="35">
                  <c:v>4.531538935183252</c:v>
                </c:pt>
                <c:pt idx="36">
                  <c:v>4.3301270189221768</c:v>
                </c:pt>
                <c:pt idx="37">
                  <c:v>4.0957602214449658</c:v>
                </c:pt>
                <c:pt idx="38">
                  <c:v>3.8302222155949082</c:v>
                </c:pt>
                <c:pt idx="39">
                  <c:v>3.5355339059327395</c:v>
                </c:pt>
                <c:pt idx="40">
                  <c:v>3.2139380484326674</c:v>
                </c:pt>
                <c:pt idx="41">
                  <c:v>2.86788218175524</c:v>
                </c:pt>
                <c:pt idx="42">
                  <c:v>2.5000000000000275</c:v>
                </c:pt>
                <c:pt idx="43">
                  <c:v>2.1130913087034857</c:v>
                </c:pt>
                <c:pt idx="44">
                  <c:v>1.7101007166283484</c:v>
                </c:pt>
                <c:pt idx="45">
                  <c:v>1.2940952255125997</c:v>
                </c:pt>
                <c:pt idx="46">
                  <c:v>0.86824088833468172</c:v>
                </c:pt>
                <c:pt idx="47">
                  <c:v>0.43577871373827737</c:v>
                </c:pt>
                <c:pt idx="48">
                  <c:v>-9.7266450051097105E-15</c:v>
                </c:pt>
                <c:pt idx="49">
                  <c:v>-0.4357787137382535</c:v>
                </c:pt>
                <c:pt idx="50">
                  <c:v>-0.86824088833464819</c:v>
                </c:pt>
                <c:pt idx="51">
                  <c:v>42.586823665450993</c:v>
                </c:pt>
                <c:pt idx="52">
                  <c:v>-1.7101007166283009</c:v>
                </c:pt>
                <c:pt idx="53">
                  <c:v>-2.1130913087034595</c:v>
                </c:pt>
                <c:pt idx="54">
                  <c:v>-2.5000000000000098</c:v>
                </c:pt>
                <c:pt idx="55">
                  <c:v>-2.8678821817552165</c:v>
                </c:pt>
                <c:pt idx="56">
                  <c:v>-3.2139380484326843</c:v>
                </c:pt>
                <c:pt idx="57">
                  <c:v>-3.5355339059327173</c:v>
                </c:pt>
                <c:pt idx="58">
                  <c:v>-3.8302222155948629</c:v>
                </c:pt>
                <c:pt idx="59">
                  <c:v>-4.0957602214449587</c:v>
                </c:pt>
                <c:pt idx="60">
                  <c:v>-4.3301270189221519</c:v>
                </c:pt>
                <c:pt idx="61">
                  <c:v>-4.5315389351832502</c:v>
                </c:pt>
                <c:pt idx="62">
                  <c:v>-4.6984631039295319</c:v>
                </c:pt>
                <c:pt idx="63">
                  <c:v>-4.8296291314453317</c:v>
                </c:pt>
                <c:pt idx="64">
                  <c:v>-4.9240387650610238</c:v>
                </c:pt>
                <c:pt idx="65">
                  <c:v>-4.9809734904587737</c:v>
                </c:pt>
                <c:pt idx="66">
                  <c:v>-4.9999999999999858</c:v>
                </c:pt>
                <c:pt idx="67">
                  <c:v>0</c:v>
                </c:pt>
                <c:pt idx="68">
                  <c:v>-4.9240387650610575</c:v>
                </c:pt>
                <c:pt idx="69">
                  <c:v>-4.829629131445337</c:v>
                </c:pt>
                <c:pt idx="70">
                  <c:v>-4.6984631039295408</c:v>
                </c:pt>
                <c:pt idx="71">
                  <c:v>-4.5315389351832387</c:v>
                </c:pt>
                <c:pt idx="72">
                  <c:v>-4.3301270189221874</c:v>
                </c:pt>
                <c:pt idx="73">
                  <c:v>-4.0957602214449613</c:v>
                </c:pt>
                <c:pt idx="74">
                  <c:v>-3.8302222155948851</c:v>
                </c:pt>
                <c:pt idx="75">
                  <c:v>-3.5355339059327404</c:v>
                </c:pt>
                <c:pt idx="76">
                  <c:v>-3.2139380484326923</c:v>
                </c:pt>
                <c:pt idx="77">
                  <c:v>-2.8678821817552591</c:v>
                </c:pt>
                <c:pt idx="78">
                  <c:v>-2.5000000000000249</c:v>
                </c:pt>
                <c:pt idx="79">
                  <c:v>-2.1130913087034946</c:v>
                </c:pt>
                <c:pt idx="80">
                  <c:v>-1.7101007166283362</c:v>
                </c:pt>
                <c:pt idx="81">
                  <c:v>-1.2940952255125682</c:v>
                </c:pt>
                <c:pt idx="82">
                  <c:v>-0.86824088833465884</c:v>
                </c:pt>
                <c:pt idx="83">
                  <c:v>-0.43577871373828014</c:v>
                </c:pt>
                <c:pt idx="84">
                  <c:v>-4.4827734044451152E-14</c:v>
                </c:pt>
                <c:pt idx="85">
                  <c:v>0.43577871373828014</c:v>
                </c:pt>
                <c:pt idx="86">
                  <c:v>0.8682408883346433</c:v>
                </c:pt>
                <c:pt idx="87">
                  <c:v>1.2940952255125986</c:v>
                </c:pt>
                <c:pt idx="88">
                  <c:v>1.7101007166283444</c:v>
                </c:pt>
                <c:pt idx="89">
                  <c:v>2.1130913087035172</c:v>
                </c:pt>
                <c:pt idx="90">
                  <c:v>2.5000000000000178</c:v>
                </c:pt>
                <c:pt idx="91">
                  <c:v>2.8678821817552591</c:v>
                </c:pt>
                <c:pt idx="92">
                  <c:v>3.2139380484326692</c:v>
                </c:pt>
                <c:pt idx="93">
                  <c:v>3.5355339059327333</c:v>
                </c:pt>
                <c:pt idx="94">
                  <c:v>3.8302222155948931</c:v>
                </c:pt>
                <c:pt idx="95">
                  <c:v>4.0957602214449542</c:v>
                </c:pt>
                <c:pt idx="96">
                  <c:v>4.3301270189222185</c:v>
                </c:pt>
                <c:pt idx="97">
                  <c:v>4.5315389351832778</c:v>
                </c:pt>
                <c:pt idx="98">
                  <c:v>4.6984631039295337</c:v>
                </c:pt>
                <c:pt idx="99">
                  <c:v>4.8296291314453388</c:v>
                </c:pt>
                <c:pt idx="100">
                  <c:v>4.9240387650610504</c:v>
                </c:pt>
                <c:pt idx="101">
                  <c:v>4.9809734904587497</c:v>
                </c:pt>
              </c:numCache>
            </c:numRef>
          </c:xVal>
          <c:yVal>
            <c:numRef>
              <c:f>toXY!$F$5:$F$106</c:f>
              <c:numCache>
                <c:formatCode>General</c:formatCode>
                <c:ptCount val="1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60.302483204242861</c:v>
                </c:pt>
                <c:pt idx="4">
                  <c:v>158.38606541497944</c:v>
                </c:pt>
                <c:pt idx="5">
                  <c:v>158.38606541497947</c:v>
                </c:pt>
                <c:pt idx="6">
                  <c:v>219.66588590670648</c:v>
                </c:pt>
                <c:pt idx="7">
                  <c:v>108.44278917869792</c:v>
                </c:pt>
                <c:pt idx="8">
                  <c:v>186.3316590641752</c:v>
                </c:pt>
                <c:pt idx="9">
                  <c:v>108.44278917869792</c:v>
                </c:pt>
                <c:pt idx="10">
                  <c:v>186.33165906417523</c:v>
                </c:pt>
                <c:pt idx="11">
                  <c:v>132.62259943745684</c:v>
                </c:pt>
                <c:pt idx="12">
                  <c:v>203.93584456922048</c:v>
                </c:pt>
                <c:pt idx="13">
                  <c:v>132.62259943745684</c:v>
                </c:pt>
                <c:pt idx="14">
                  <c:v>203.93584456922051</c:v>
                </c:pt>
                <c:pt idx="15">
                  <c:v>152.6301489139876</c:v>
                </c:pt>
                <c:pt idx="16">
                  <c:v>217.35646150262738</c:v>
                </c:pt>
                <c:pt idx="17">
                  <c:v>152.6301489139876</c:v>
                </c:pt>
                <c:pt idx="18">
                  <c:v>217.35646150262738</c:v>
                </c:pt>
                <c:pt idx="19">
                  <c:v>150</c:v>
                </c:pt>
                <c:pt idx="20">
                  <c:v>150.00000000000003</c:v>
                </c:pt>
                <c:pt idx="21">
                  <c:v>150</c:v>
                </c:pt>
                <c:pt idx="22">
                  <c:v>150.00000000000006</c:v>
                </c:pt>
                <c:pt idx="23">
                  <c:v>150</c:v>
                </c:pt>
                <c:pt idx="24">
                  <c:v>150</c:v>
                </c:pt>
                <c:pt idx="25">
                  <c:v>149.99999999999994</c:v>
                </c:pt>
                <c:pt idx="26">
                  <c:v>150.00000000000006</c:v>
                </c:pt>
                <c:pt idx="27">
                  <c:v>150</c:v>
                </c:pt>
                <c:pt idx="28">
                  <c:v>150</c:v>
                </c:pt>
                <c:pt idx="29">
                  <c:v>150</c:v>
                </c:pt>
                <c:pt idx="30">
                  <c:v>180</c:v>
                </c:pt>
                <c:pt idx="31">
                  <c:v>180.43577871373827</c:v>
                </c:pt>
                <c:pt idx="32">
                  <c:v>180.86824088833464</c:v>
                </c:pt>
                <c:pt idx="33">
                  <c:v>181.29409522551259</c:v>
                </c:pt>
                <c:pt idx="34">
                  <c:v>181.71010071662838</c:v>
                </c:pt>
                <c:pt idx="35">
                  <c:v>182.1130913087035</c:v>
                </c:pt>
                <c:pt idx="36">
                  <c:v>182.5</c:v>
                </c:pt>
                <c:pt idx="37">
                  <c:v>182.86788218175522</c:v>
                </c:pt>
                <c:pt idx="38">
                  <c:v>183.21393804843268</c:v>
                </c:pt>
                <c:pt idx="39">
                  <c:v>183.53553390593271</c:v>
                </c:pt>
                <c:pt idx="40">
                  <c:v>183.83022221559486</c:v>
                </c:pt>
                <c:pt idx="41">
                  <c:v>184.09576022144495</c:v>
                </c:pt>
                <c:pt idx="42">
                  <c:v>184.33012701892221</c:v>
                </c:pt>
                <c:pt idx="43">
                  <c:v>184.53153893518328</c:v>
                </c:pt>
                <c:pt idx="44">
                  <c:v>184.69846310392956</c:v>
                </c:pt>
                <c:pt idx="45">
                  <c:v>184.82962913144533</c:v>
                </c:pt>
                <c:pt idx="46">
                  <c:v>184.92403876506103</c:v>
                </c:pt>
                <c:pt idx="47">
                  <c:v>184.98097349045875</c:v>
                </c:pt>
                <c:pt idx="48">
                  <c:v>185</c:v>
                </c:pt>
                <c:pt idx="49">
                  <c:v>184.98097349045878</c:v>
                </c:pt>
                <c:pt idx="50">
                  <c:v>184.92403876506103</c:v>
                </c:pt>
                <c:pt idx="51">
                  <c:v>76.633612734833093</c:v>
                </c:pt>
                <c:pt idx="52">
                  <c:v>184.69846310392956</c:v>
                </c:pt>
                <c:pt idx="53">
                  <c:v>184.53153893518328</c:v>
                </c:pt>
                <c:pt idx="54">
                  <c:v>184.33012701892216</c:v>
                </c:pt>
                <c:pt idx="55">
                  <c:v>184.09576022144495</c:v>
                </c:pt>
                <c:pt idx="56">
                  <c:v>183.83022221559486</c:v>
                </c:pt>
                <c:pt idx="57">
                  <c:v>183.53553390593277</c:v>
                </c:pt>
                <c:pt idx="58">
                  <c:v>183.21393804843268</c:v>
                </c:pt>
                <c:pt idx="59">
                  <c:v>182.86788218175522</c:v>
                </c:pt>
                <c:pt idx="60">
                  <c:v>182.50000000000006</c:v>
                </c:pt>
                <c:pt idx="61">
                  <c:v>182.11309130870345</c:v>
                </c:pt>
                <c:pt idx="62">
                  <c:v>181.71010071662835</c:v>
                </c:pt>
                <c:pt idx="63">
                  <c:v>181.29409522551259</c:v>
                </c:pt>
                <c:pt idx="64">
                  <c:v>180.86824088833464</c:v>
                </c:pt>
                <c:pt idx="65">
                  <c:v>180.4357787137383</c:v>
                </c:pt>
                <c:pt idx="66">
                  <c:v>180</c:v>
                </c:pt>
                <c:pt idx="67">
                  <c:v>0</c:v>
                </c:pt>
                <c:pt idx="68">
                  <c:v>179.13175911166536</c:v>
                </c:pt>
                <c:pt idx="69">
                  <c:v>178.70590477448738</c:v>
                </c:pt>
                <c:pt idx="70">
                  <c:v>178.28989928337165</c:v>
                </c:pt>
                <c:pt idx="71">
                  <c:v>177.8869086912965</c:v>
                </c:pt>
                <c:pt idx="72">
                  <c:v>177.5</c:v>
                </c:pt>
                <c:pt idx="73">
                  <c:v>177.13211781824481</c:v>
                </c:pt>
                <c:pt idx="74">
                  <c:v>176.78606195156732</c:v>
                </c:pt>
                <c:pt idx="75">
                  <c:v>176.46446609406723</c:v>
                </c:pt>
                <c:pt idx="76">
                  <c:v>176.16977778440508</c:v>
                </c:pt>
                <c:pt idx="77">
                  <c:v>175.90423977855505</c:v>
                </c:pt>
                <c:pt idx="78">
                  <c:v>175.66987298107784</c:v>
                </c:pt>
                <c:pt idx="79">
                  <c:v>175.46846106481678</c:v>
                </c:pt>
                <c:pt idx="80">
                  <c:v>175.30153689607044</c:v>
                </c:pt>
                <c:pt idx="81">
                  <c:v>175.17037086855476</c:v>
                </c:pt>
                <c:pt idx="82">
                  <c:v>175.075961234939</c:v>
                </c:pt>
                <c:pt idx="83">
                  <c:v>175.01902650954125</c:v>
                </c:pt>
                <c:pt idx="84">
                  <c:v>174.99999999999997</c:v>
                </c:pt>
                <c:pt idx="85">
                  <c:v>175.01902650954125</c:v>
                </c:pt>
                <c:pt idx="86">
                  <c:v>175.07596123493897</c:v>
                </c:pt>
                <c:pt idx="87">
                  <c:v>175.1703708685547</c:v>
                </c:pt>
                <c:pt idx="88">
                  <c:v>175.30153689607044</c:v>
                </c:pt>
                <c:pt idx="89">
                  <c:v>175.46846106481678</c:v>
                </c:pt>
                <c:pt idx="90">
                  <c:v>175.66987298107782</c:v>
                </c:pt>
                <c:pt idx="91">
                  <c:v>175.90423977855505</c:v>
                </c:pt>
                <c:pt idx="92">
                  <c:v>176.16977778440508</c:v>
                </c:pt>
                <c:pt idx="93">
                  <c:v>176.46446609406723</c:v>
                </c:pt>
                <c:pt idx="94">
                  <c:v>176.78606195156729</c:v>
                </c:pt>
                <c:pt idx="95">
                  <c:v>177.13211781824481</c:v>
                </c:pt>
                <c:pt idx="96">
                  <c:v>177.5</c:v>
                </c:pt>
                <c:pt idx="97">
                  <c:v>177.88690869129653</c:v>
                </c:pt>
                <c:pt idx="98">
                  <c:v>178.28989928337165</c:v>
                </c:pt>
                <c:pt idx="99">
                  <c:v>178.70590477448741</c:v>
                </c:pt>
                <c:pt idx="100">
                  <c:v>179.13175911166539</c:v>
                </c:pt>
                <c:pt idx="101">
                  <c:v>179.56422128626167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0A-4006-BA35-2C0E0F71D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077103"/>
        <c:axId val="76085743"/>
      </c:scatterChart>
      <c:valAx>
        <c:axId val="760771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085743"/>
        <c:crosses val="autoZero"/>
        <c:crossBetween val="midCat"/>
      </c:valAx>
      <c:valAx>
        <c:axId val="76085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0771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142875</xdr:colOff>
      <xdr:row>6</xdr:row>
      <xdr:rowOff>90487</xdr:rowOff>
    </xdr:from>
    <xdr:to>
      <xdr:col>29</xdr:col>
      <xdr:colOff>123825</xdr:colOff>
      <xdr:row>20</xdr:row>
      <xdr:rowOff>166687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DCDFF605-4B26-498D-DEA1-D4C20E49BB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66675</xdr:colOff>
      <xdr:row>22</xdr:row>
      <xdr:rowOff>14287</xdr:rowOff>
    </xdr:from>
    <xdr:to>
      <xdr:col>29</xdr:col>
      <xdr:colOff>161925</xdr:colOff>
      <xdr:row>36</xdr:row>
      <xdr:rowOff>90487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40B52469-81DB-41FA-9980-F1FF81E56E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123825</xdr:colOff>
      <xdr:row>37</xdr:row>
      <xdr:rowOff>90487</xdr:rowOff>
    </xdr:from>
    <xdr:to>
      <xdr:col>28</xdr:col>
      <xdr:colOff>152400</xdr:colOff>
      <xdr:row>51</xdr:row>
      <xdr:rowOff>166687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FB2A3263-B858-9DC1-2569-792A614191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98282-2F8C-49B5-B994-848BA5530E40}">
  <dimension ref="A1:S106"/>
  <sheetViews>
    <sheetView tabSelected="1" workbookViewId="0">
      <selection activeCell="E8" sqref="E8"/>
    </sheetView>
  </sheetViews>
  <sheetFormatPr baseColWidth="10" defaultRowHeight="15" x14ac:dyDescent="0.25"/>
  <cols>
    <col min="1" max="1" width="6.5703125" customWidth="1"/>
    <col min="2" max="2" width="6.7109375" customWidth="1"/>
    <col min="5" max="5" width="6.85546875" customWidth="1"/>
    <col min="6" max="6" width="7.42578125" customWidth="1"/>
    <col min="7" max="7" width="8.42578125" customWidth="1"/>
    <col min="8" max="8" width="7.42578125" customWidth="1"/>
    <col min="9" max="9" width="7.7109375" customWidth="1"/>
    <col min="10" max="10" width="8.140625" customWidth="1"/>
    <col min="11" max="11" width="8.5703125" customWidth="1"/>
    <col min="12" max="12" width="8.140625" customWidth="1"/>
    <col min="13" max="13" width="8.28515625" customWidth="1"/>
    <col min="14" max="14" width="7.28515625" customWidth="1"/>
    <col min="15" max="15" width="3.7109375" customWidth="1"/>
    <col min="16" max="16" width="9.42578125" customWidth="1"/>
    <col min="17" max="17" width="9.85546875" customWidth="1"/>
    <col min="18" max="18" width="6.28515625" customWidth="1"/>
    <col min="19" max="19" width="5.85546875" customWidth="1"/>
    <col min="20" max="20" width="4.7109375" customWidth="1"/>
    <col min="21" max="21" width="6.5703125" customWidth="1"/>
    <col min="22" max="22" width="7.85546875" customWidth="1"/>
    <col min="23" max="23" width="6.85546875" customWidth="1"/>
    <col min="24" max="24" width="8.140625" customWidth="1"/>
    <col min="25" max="25" width="7" customWidth="1"/>
    <col min="26" max="26" width="5.28515625" customWidth="1"/>
    <col min="27" max="27" width="7.140625" customWidth="1"/>
    <col min="28" max="28" width="7" customWidth="1"/>
    <col min="29" max="29" width="6.5703125" customWidth="1"/>
    <col min="30" max="30" width="7" customWidth="1"/>
  </cols>
  <sheetData>
    <row r="1" spans="1:19" x14ac:dyDescent="0.25">
      <c r="A1" s="1" t="s">
        <v>1</v>
      </c>
      <c r="B1" s="1">
        <v>110</v>
      </c>
      <c r="C1" s="1" t="s">
        <v>0</v>
      </c>
    </row>
    <row r="2" spans="1:19" x14ac:dyDescent="0.25">
      <c r="A2" s="1" t="s">
        <v>2</v>
      </c>
      <c r="B2" s="1">
        <v>23</v>
      </c>
      <c r="C2" s="1" t="s">
        <v>0</v>
      </c>
    </row>
    <row r="4" spans="1:19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13</v>
      </c>
      <c r="H4" s="1" t="s">
        <v>14</v>
      </c>
      <c r="I4" s="1" t="s">
        <v>11</v>
      </c>
      <c r="J4" s="1" t="s">
        <v>12</v>
      </c>
      <c r="K4" s="1" t="s">
        <v>9</v>
      </c>
      <c r="L4" s="1" t="s">
        <v>15</v>
      </c>
      <c r="M4" s="1" t="s">
        <v>16</v>
      </c>
      <c r="N4" s="1" t="s">
        <v>10</v>
      </c>
      <c r="O4" s="1"/>
      <c r="P4" s="1" t="s">
        <v>17</v>
      </c>
      <c r="Q4" s="1" t="s">
        <v>18</v>
      </c>
      <c r="R4" s="1" t="s">
        <v>19</v>
      </c>
      <c r="S4" s="1" t="s">
        <v>20</v>
      </c>
    </row>
    <row r="5" spans="1:19" x14ac:dyDescent="0.25">
      <c r="E5" s="2">
        <v>0</v>
      </c>
      <c r="F5" s="2">
        <v>0</v>
      </c>
    </row>
    <row r="6" spans="1:19" x14ac:dyDescent="0.25">
      <c r="E6" s="1">
        <f>-B2/2</f>
        <v>-11.5</v>
      </c>
      <c r="F6" s="1">
        <v>0</v>
      </c>
    </row>
    <row r="7" spans="1:19" x14ac:dyDescent="0.25">
      <c r="E7" s="1">
        <f>B2/2</f>
        <v>11.5</v>
      </c>
      <c r="F7" s="1">
        <v>0</v>
      </c>
    </row>
    <row r="8" spans="1:19" x14ac:dyDescent="0.25">
      <c r="A8" s="1">
        <f>180-B8</f>
        <v>153</v>
      </c>
      <c r="B8" s="1">
        <v>27</v>
      </c>
      <c r="C8" s="1">
        <f>RADIANS(A8)</f>
        <v>2.6703537555513241</v>
      </c>
      <c r="D8" s="1">
        <f>RADIANS(B8)</f>
        <v>0.47123889803846897</v>
      </c>
      <c r="E8" s="1">
        <f>L8+N8*R8</f>
        <v>7.7778482731081485E-15</v>
      </c>
      <c r="F8" s="1">
        <f>M8+N8*S8</f>
        <v>60.302483204242861</v>
      </c>
      <c r="G8" s="1">
        <f>$E$6+$B$1*COS(C8)</f>
        <v>-109.51071766072046</v>
      </c>
      <c r="H8" s="1">
        <f>$B$1*SIN(C8)</f>
        <v>49.938954971350157</v>
      </c>
      <c r="I8" s="1">
        <f>$E$7+$B$1*COS(D8)</f>
        <v>109.51071766072047</v>
      </c>
      <c r="J8" s="1">
        <f>$B$1*SIN(D8)</f>
        <v>49.938954971350142</v>
      </c>
      <c r="K8" s="1">
        <f>((I8-G8)^2+(J8-H8)^2)^0.5</f>
        <v>219.02143532144095</v>
      </c>
      <c r="L8" s="1">
        <f>(G8+I8)/2</f>
        <v>7.1054273576010019E-15</v>
      </c>
      <c r="M8" s="1">
        <f>(H8+J8)/2</f>
        <v>49.938954971350149</v>
      </c>
      <c r="N8" s="1">
        <f>($B$1^2-K8^2/4)^0.5</f>
        <v>10.363528232892715</v>
      </c>
      <c r="O8" s="1"/>
      <c r="P8" s="1">
        <f>(I8-G8)/K8</f>
        <v>1</v>
      </c>
      <c r="Q8" s="1">
        <f>(J8-H8)/K8</f>
        <v>-6.4883396889194084E-17</v>
      </c>
      <c r="R8" s="1">
        <f>-Q8</f>
        <v>6.4883396889194084E-17</v>
      </c>
      <c r="S8" s="1">
        <f>P8</f>
        <v>1</v>
      </c>
    </row>
    <row r="9" spans="1:19" x14ac:dyDescent="0.25">
      <c r="A9" s="1">
        <f>180-92</f>
        <v>88</v>
      </c>
      <c r="B9" s="1">
        <v>27</v>
      </c>
      <c r="C9" s="1">
        <f>RADIANS(A9)</f>
        <v>1.5358897417550099</v>
      </c>
      <c r="D9" s="1">
        <f>RADIANS(B9)</f>
        <v>0.47123889803846897</v>
      </c>
      <c r="E9" s="1">
        <f>L9+N9*R9</f>
        <v>91.092676602365088</v>
      </c>
      <c r="F9" s="1">
        <f>M9+N9*S9</f>
        <v>158.38606541497944</v>
      </c>
      <c r="G9" s="1">
        <f>$E$6+$B$1*COS(C9)</f>
        <v>-7.6610553627248805</v>
      </c>
      <c r="H9" s="1">
        <f>$B$1*SIN(C9)</f>
        <v>109.93299097210054</v>
      </c>
      <c r="I9" s="1">
        <f>$E$7+$B$1*COS(D9)</f>
        <v>109.51071766072047</v>
      </c>
      <c r="J9" s="1">
        <f>$B$1*SIN(D9)</f>
        <v>49.938954971350142</v>
      </c>
      <c r="K9" s="1">
        <f>((I9-G9)^2+(J9-H9)^2)^0.5</f>
        <v>131.63779377183869</v>
      </c>
      <c r="L9" s="1">
        <f>(G9+I9)/2</f>
        <v>50.924831148997797</v>
      </c>
      <c r="M9" s="1">
        <f>(H9+J9)/2</f>
        <v>79.935972971725334</v>
      </c>
      <c r="N9" s="1">
        <f>($B$1^2-K9^2/4)^0.5</f>
        <v>88.135536605393838</v>
      </c>
      <c r="O9" s="1"/>
      <c r="P9" s="1">
        <f>(I9-G9)/K9</f>
        <v>0.89010738987720672</v>
      </c>
      <c r="Q9" s="1">
        <f>(J9-H9)/K9</f>
        <v>-0.45575084693940637</v>
      </c>
      <c r="R9" s="1">
        <f>-Q9</f>
        <v>0.45575084693940637</v>
      </c>
      <c r="S9" s="1">
        <f>P9</f>
        <v>0.89010738987720672</v>
      </c>
    </row>
    <row r="10" spans="1:19" x14ac:dyDescent="0.25">
      <c r="A10" s="1">
        <v>153</v>
      </c>
      <c r="B10" s="1">
        <v>92</v>
      </c>
      <c r="C10" s="1">
        <f>RADIANS(A10)</f>
        <v>2.6703537555513241</v>
      </c>
      <c r="D10" s="1">
        <f>RADIANS(B10)</f>
        <v>1.6057029118347832</v>
      </c>
      <c r="E10" s="1">
        <f>L10+N10*R10</f>
        <v>-91.09267660236506</v>
      </c>
      <c r="F10" s="1">
        <f>M10+N10*S10</f>
        <v>158.38606541497947</v>
      </c>
      <c r="G10" s="1">
        <f>$E$6+$B$1*COS(C10)</f>
        <v>-109.51071766072046</v>
      </c>
      <c r="H10" s="1">
        <f>$B$1*SIN(C10)</f>
        <v>49.938954971350157</v>
      </c>
      <c r="I10" s="1">
        <f>$E$7+$B$1*COS(D10)</f>
        <v>7.6610553627248947</v>
      </c>
      <c r="J10" s="1">
        <f>$B$1*SIN(D10)</f>
        <v>109.93299097210054</v>
      </c>
      <c r="K10" s="1">
        <f>((I10-G10)^2+(J10-H10)^2)^0.5</f>
        <v>131.63779377183869</v>
      </c>
      <c r="L10" s="1">
        <f>(G10+I10)/2</f>
        <v>-50.924831148997782</v>
      </c>
      <c r="M10" s="1">
        <f>(H10+J10)/2</f>
        <v>79.935972971725349</v>
      </c>
      <c r="N10" s="1">
        <f>($B$1^2-K10^2/4)^0.5</f>
        <v>88.135536605393838</v>
      </c>
      <c r="O10" s="1"/>
      <c r="P10" s="1">
        <f>(I10-G10)/K10</f>
        <v>0.89010738987720672</v>
      </c>
      <c r="Q10" s="1">
        <f>(J10-H10)/K10</f>
        <v>0.45575084693940626</v>
      </c>
      <c r="R10" s="1">
        <f>-Q10</f>
        <v>-0.45575084693940626</v>
      </c>
      <c r="S10" s="1">
        <f>P10</f>
        <v>0.89010738987720672</v>
      </c>
    </row>
    <row r="11" spans="1:19" x14ac:dyDescent="0.25">
      <c r="A11" s="1">
        <v>88</v>
      </c>
      <c r="B11" s="1">
        <v>92</v>
      </c>
      <c r="C11" s="1">
        <f>RADIANS(A11)</f>
        <v>1.5358897417550099</v>
      </c>
      <c r="D11" s="1">
        <f>RADIANS(B11)</f>
        <v>1.6057029118347832</v>
      </c>
      <c r="E11" s="1">
        <f>L11+N11*R11</f>
        <v>7.1054273576010019E-15</v>
      </c>
      <c r="F11" s="1">
        <f>M11+N11*S11</f>
        <v>219.66588590670648</v>
      </c>
      <c r="G11" s="1">
        <f>$E$6+$B$1*COS(C11)</f>
        <v>-7.6610553627248805</v>
      </c>
      <c r="H11" s="1">
        <f>$B$1*SIN(C11)</f>
        <v>109.93299097210054</v>
      </c>
      <c r="I11" s="1">
        <f>$E$7+$B$1*COS(D11)</f>
        <v>7.6610553627248947</v>
      </c>
      <c r="J11" s="1">
        <f>$B$1*SIN(D11)</f>
        <v>109.93299097210054</v>
      </c>
      <c r="K11" s="1">
        <f>((I11-G11)^2+(J11-H11)^2)^0.5</f>
        <v>15.322110725449775</v>
      </c>
      <c r="L11" s="1">
        <f>(G11+I11)/2</f>
        <v>7.1054273576010019E-15</v>
      </c>
      <c r="M11" s="1">
        <f>(H11+J11)/2</f>
        <v>109.93299097210054</v>
      </c>
      <c r="N11" s="1">
        <f>($B$1^2-K11^2/4)^0.5</f>
        <v>109.73289493460594</v>
      </c>
      <c r="O11" s="1"/>
      <c r="P11" s="1">
        <f>(I11-G11)/K11</f>
        <v>1</v>
      </c>
      <c r="Q11" s="1">
        <f>(J11-H11)/K11</f>
        <v>0</v>
      </c>
      <c r="R11" s="1">
        <f>-Q11</f>
        <v>0</v>
      </c>
      <c r="S11" s="1">
        <f>P11</f>
        <v>1</v>
      </c>
    </row>
    <row r="12" spans="1:19" x14ac:dyDescent="0.25">
      <c r="A12" s="1">
        <v>153</v>
      </c>
      <c r="B12" s="3">
        <v>45</v>
      </c>
      <c r="C12" s="1">
        <f>RADIANS(A12)</f>
        <v>2.6703537555513241</v>
      </c>
      <c r="D12" s="1">
        <f>RADIANS(B12)</f>
        <v>0.78539816339744828</v>
      </c>
      <c r="E12" s="1">
        <f>L12+N12*R12</f>
        <v>-16.35868395753625</v>
      </c>
      <c r="F12" s="1">
        <f>M12+N12*S12</f>
        <v>108.44278917869792</v>
      </c>
      <c r="G12" s="1">
        <f>$E$6+$B$1*COS(C12)</f>
        <v>-109.51071766072046</v>
      </c>
      <c r="H12" s="1">
        <f>$B$1*SIN(C12)</f>
        <v>49.938954971350157</v>
      </c>
      <c r="I12" s="1">
        <f>$E$7+$B$1*COS(D12)</f>
        <v>89.281745930520231</v>
      </c>
      <c r="J12" s="1">
        <f>$B$1*SIN(D12)</f>
        <v>77.781745930520216</v>
      </c>
      <c r="K12" s="1">
        <f>((I12-G12)^2+(J12-H12)^2)^0.5</f>
        <v>200.73281891377601</v>
      </c>
      <c r="L12" s="1">
        <f>(G12+I12)/2</f>
        <v>-10.114485865100114</v>
      </c>
      <c r="M12" s="1">
        <f>(H12+J12)/2</f>
        <v>63.860350450935186</v>
      </c>
      <c r="N12" s="1">
        <f>($B$1^2-K12^2/4)^0.5</f>
        <v>45.017594923899495</v>
      </c>
      <c r="O12" s="1"/>
      <c r="P12" s="1">
        <f>(I12-G12)/K12</f>
        <v>0.9903336418377664</v>
      </c>
      <c r="Q12" s="1">
        <f>(J12-H12)/K12</f>
        <v>0.13870572390621297</v>
      </c>
      <c r="R12" s="1">
        <f>-Q12</f>
        <v>-0.13870572390621297</v>
      </c>
      <c r="S12" s="1">
        <f>P12</f>
        <v>0.9903336418377664</v>
      </c>
    </row>
    <row r="13" spans="1:19" x14ac:dyDescent="0.25">
      <c r="A13" s="1">
        <v>88</v>
      </c>
      <c r="B13" s="3">
        <v>45</v>
      </c>
      <c r="C13" s="1">
        <f>RADIANS(A13)</f>
        <v>1.5358897417550099</v>
      </c>
      <c r="D13" s="1">
        <f>RADIANS(B13)</f>
        <v>0.78539816339744828</v>
      </c>
      <c r="E13" s="1">
        <f>L13+N13*R13</f>
        <v>71.479601153107808</v>
      </c>
      <c r="F13" s="1">
        <f>M13+N13*S13</f>
        <v>186.3316590641752</v>
      </c>
      <c r="G13" s="1">
        <f>$E$6+$B$1*COS(C13)</f>
        <v>-7.6610553627248805</v>
      </c>
      <c r="H13" s="1">
        <f>$B$1*SIN(C13)</f>
        <v>109.93299097210054</v>
      </c>
      <c r="I13" s="1">
        <f>$E$7+$B$1*COS(D13)</f>
        <v>89.281745930520231</v>
      </c>
      <c r="J13" s="1">
        <f>$B$1*SIN(D13)</f>
        <v>77.781745930520216</v>
      </c>
      <c r="K13" s="1">
        <f>((I13-G13)^2+(J13-H13)^2)^0.5</f>
        <v>102.13524993999549</v>
      </c>
      <c r="L13" s="1">
        <f>(G13+I13)/2</f>
        <v>40.810345283897675</v>
      </c>
      <c r="M13" s="1">
        <f>(H13+J13)/2</f>
        <v>93.857368451310379</v>
      </c>
      <c r="N13" s="1">
        <f>($B$1^2-K13^2/4)^0.5</f>
        <v>97.4273969678122</v>
      </c>
      <c r="O13" s="1"/>
      <c r="P13" s="1">
        <f>(I13-G13)/K13</f>
        <v>0.94916105213625124</v>
      </c>
      <c r="Q13" s="1">
        <f>(J13-H13)/K13</f>
        <v>-0.31479087837420672</v>
      </c>
      <c r="R13" s="1">
        <f>-Q13</f>
        <v>0.31479087837420672</v>
      </c>
      <c r="S13" s="1">
        <f>P13</f>
        <v>0.94916105213625124</v>
      </c>
    </row>
    <row r="14" spans="1:19" x14ac:dyDescent="0.25">
      <c r="A14" s="3">
        <v>135</v>
      </c>
      <c r="B14" s="1">
        <v>27</v>
      </c>
      <c r="C14" s="1">
        <f>RADIANS(A14)</f>
        <v>2.3561944901923448</v>
      </c>
      <c r="D14" s="1">
        <f>RADIANS(B14)</f>
        <v>0.47123889803846897</v>
      </c>
      <c r="E14" s="1">
        <f>L14+N14*R14</f>
        <v>16.358683957536272</v>
      </c>
      <c r="F14" s="1">
        <f>M14+N14*S14</f>
        <v>108.44278917869792</v>
      </c>
      <c r="G14" s="1">
        <f>$E$6+$B$1*COS(C14)</f>
        <v>-89.281745930520216</v>
      </c>
      <c r="H14" s="1">
        <f>$B$1*SIN(C14)</f>
        <v>77.781745930520231</v>
      </c>
      <c r="I14" s="1">
        <f>$E$7+$B$1*COS(D14)</f>
        <v>109.51071766072047</v>
      </c>
      <c r="J14" s="1">
        <f>$B$1*SIN(D14)</f>
        <v>49.938954971350142</v>
      </c>
      <c r="K14" s="1">
        <f>((I14-G14)^2+(J14-H14)^2)^0.5</f>
        <v>200.73281891377601</v>
      </c>
      <c r="L14" s="1">
        <f>(G14+I14)/2</f>
        <v>10.114485865100129</v>
      </c>
      <c r="M14" s="1">
        <f>(H14+J14)/2</f>
        <v>63.860350450935186</v>
      </c>
      <c r="N14" s="1">
        <f>($B$1^2-K14^2/4)^0.5</f>
        <v>45.017594923899495</v>
      </c>
      <c r="O14" s="1"/>
      <c r="P14" s="1">
        <f>(I14-G14)/K14</f>
        <v>0.9903336418377664</v>
      </c>
      <c r="Q14" s="1">
        <f>(J14-H14)/K14</f>
        <v>-0.13870572390621311</v>
      </c>
      <c r="R14" s="1">
        <f>-Q14</f>
        <v>0.13870572390621311</v>
      </c>
      <c r="S14" s="1">
        <f>P14</f>
        <v>0.9903336418377664</v>
      </c>
    </row>
    <row r="15" spans="1:19" x14ac:dyDescent="0.25">
      <c r="A15" s="3">
        <v>135</v>
      </c>
      <c r="B15" s="1">
        <v>92</v>
      </c>
      <c r="C15" s="1">
        <f>RADIANS(A15)</f>
        <v>2.3561944901923448</v>
      </c>
      <c r="D15" s="1">
        <f>RADIANS(B15)</f>
        <v>1.6057029118347832</v>
      </c>
      <c r="E15" s="1">
        <f>L15+N15*R15</f>
        <v>-71.47960115310778</v>
      </c>
      <c r="F15" s="1">
        <f>M15+N15*S15</f>
        <v>186.33165906417523</v>
      </c>
      <c r="G15" s="1">
        <f>$E$6+$B$1*COS(C15)</f>
        <v>-89.281745930520216</v>
      </c>
      <c r="H15" s="1">
        <f>$B$1*SIN(C15)</f>
        <v>77.781745930520231</v>
      </c>
      <c r="I15" s="1">
        <f>$E$7+$B$1*COS(D15)</f>
        <v>7.6610553627248947</v>
      </c>
      <c r="J15" s="1">
        <f>$B$1*SIN(D15)</f>
        <v>109.93299097210054</v>
      </c>
      <c r="K15" s="1">
        <f>((I15-G15)^2+(J15-H15)^2)^0.5</f>
        <v>102.13524993999548</v>
      </c>
      <c r="L15" s="1">
        <f>(G15+I15)/2</f>
        <v>-40.810345283897661</v>
      </c>
      <c r="M15" s="1">
        <f>(H15+J15)/2</f>
        <v>93.857368451310379</v>
      </c>
      <c r="N15" s="1">
        <f>($B$1^2-K15^2/4)^0.5</f>
        <v>97.4273969678122</v>
      </c>
      <c r="O15" s="1"/>
      <c r="P15" s="1">
        <f>(I15-G15)/K15</f>
        <v>0.94916105213625135</v>
      </c>
      <c r="Q15" s="1">
        <f>(J15-H15)/K15</f>
        <v>0.31479087837420661</v>
      </c>
      <c r="R15" s="1">
        <f>-Q15</f>
        <v>-0.31479087837420661</v>
      </c>
      <c r="S15" s="1">
        <f>P15</f>
        <v>0.94916105213625135</v>
      </c>
    </row>
    <row r="16" spans="1:19" x14ac:dyDescent="0.25">
      <c r="A16" s="1">
        <v>153</v>
      </c>
      <c r="B16" s="3">
        <v>60</v>
      </c>
      <c r="C16" s="1">
        <f>RADIANS(A16)</f>
        <v>2.6703537555513241</v>
      </c>
      <c r="D16" s="1">
        <f>RADIANS(B16)</f>
        <v>1.0471975511965976</v>
      </c>
      <c r="E16" s="1">
        <f>L16+N16*R16</f>
        <v>-36.961321124274569</v>
      </c>
      <c r="F16" s="1">
        <f>M16+N16*S16</f>
        <v>132.62259943745684</v>
      </c>
      <c r="G16" s="1">
        <f>$E$6+$B$1*COS(C16)</f>
        <v>-109.51071766072046</v>
      </c>
      <c r="H16" s="1">
        <f>$B$1*SIN(C16)</f>
        <v>49.938954971350157</v>
      </c>
      <c r="I16" s="1">
        <f>$E$7+$B$1*COS(D16)</f>
        <v>66.500000000000014</v>
      </c>
      <c r="J16" s="1">
        <f>$B$1*SIN(D16)</f>
        <v>95.262794416288244</v>
      </c>
      <c r="K16" s="1">
        <f>((I16-G16)^2+(J16-H16)^2)^0.5</f>
        <v>181.75264276888078</v>
      </c>
      <c r="L16" s="1">
        <f>(G16+I16)/2</f>
        <v>-21.505358830360223</v>
      </c>
      <c r="M16" s="1">
        <f>(H16+J16)/2</f>
        <v>72.600874693819208</v>
      </c>
      <c r="N16" s="1">
        <f>($B$1^2-K16^2/4)^0.5</f>
        <v>61.979788734973141</v>
      </c>
      <c r="O16" s="1"/>
      <c r="P16" s="1">
        <f>(I16-G16)/K16</f>
        <v>0.9684080241107591</v>
      </c>
      <c r="Q16" s="1">
        <f>(J16-H16)/K16</f>
        <v>0.24937100640991791</v>
      </c>
      <c r="R16" s="1">
        <f>-Q16</f>
        <v>-0.24937100640991791</v>
      </c>
      <c r="S16" s="1">
        <f>P16</f>
        <v>0.9684080241107591</v>
      </c>
    </row>
    <row r="17" spans="1:19" x14ac:dyDescent="0.25">
      <c r="A17" s="1">
        <v>88</v>
      </c>
      <c r="B17" s="3">
        <v>60</v>
      </c>
      <c r="C17" s="1">
        <f>RADIANS(A17)</f>
        <v>1.5358897417550099</v>
      </c>
      <c r="D17" s="1">
        <f>RADIANS(B17)</f>
        <v>1.0471975511965976</v>
      </c>
      <c r="E17" s="1">
        <f>L17+N17*R17</f>
        <v>49.465676695029231</v>
      </c>
      <c r="F17" s="1">
        <f>M17+N17*S17</f>
        <v>203.93584456922048</v>
      </c>
      <c r="G17" s="1">
        <f>$E$6+$B$1*COS(C17)</f>
        <v>-7.6610553627248805</v>
      </c>
      <c r="H17" s="1">
        <f>$B$1*SIN(C17)</f>
        <v>109.93299097210054</v>
      </c>
      <c r="I17" s="1">
        <f>$E$7+$B$1*COS(D17)</f>
        <v>66.500000000000014</v>
      </c>
      <c r="J17" s="1">
        <f>$B$1*SIN(D17)</f>
        <v>95.262794416288244</v>
      </c>
      <c r="K17" s="1">
        <f>((I17-G17)^2+(J17-H17)^2)^0.5</f>
        <v>75.598126957612607</v>
      </c>
      <c r="L17" s="1">
        <f>(G17+I17)/2</f>
        <v>29.419472318637567</v>
      </c>
      <c r="M17" s="1">
        <f>(H17+J17)/2</f>
        <v>102.5978926941944</v>
      </c>
      <c r="N17" s="1">
        <f>($B$1^2-K17^2/4)^0.5</f>
        <v>103.30164955181098</v>
      </c>
      <c r="O17" s="1"/>
      <c r="P17" s="1">
        <f>(I17-G17)/K17</f>
        <v>0.98099064549980886</v>
      </c>
      <c r="Q17" s="1">
        <f>(J17-H17)/K17</f>
        <v>-0.19405502683998749</v>
      </c>
      <c r="R17" s="1">
        <f>-Q17</f>
        <v>0.19405502683998749</v>
      </c>
      <c r="S17" s="1">
        <f>P17</f>
        <v>0.98099064549980886</v>
      </c>
    </row>
    <row r="18" spans="1:19" x14ac:dyDescent="0.25">
      <c r="A18" s="3">
        <v>120</v>
      </c>
      <c r="B18" s="1">
        <v>27</v>
      </c>
      <c r="C18" s="1">
        <f>RADIANS(A18)</f>
        <v>2.0943951023931953</v>
      </c>
      <c r="D18" s="1">
        <f>RADIANS(B18)</f>
        <v>0.47123889803846897</v>
      </c>
      <c r="E18" s="1">
        <f>L18+N18*R18</f>
        <v>36.961321124274612</v>
      </c>
      <c r="F18" s="1">
        <f>M18+N18*S18</f>
        <v>132.62259943745684</v>
      </c>
      <c r="G18" s="1">
        <f>$E$6+$B$1*COS(C18)</f>
        <v>-66.499999999999972</v>
      </c>
      <c r="H18" s="1">
        <f>$B$1*SIN(C18)</f>
        <v>95.262794416288259</v>
      </c>
      <c r="I18" s="1">
        <f>$E$7+$B$1*COS(D18)</f>
        <v>109.51071766072047</v>
      </c>
      <c r="J18" s="1">
        <f>$B$1*SIN(D18)</f>
        <v>49.938954971350142</v>
      </c>
      <c r="K18" s="1">
        <f>((I18-G18)^2+(J18-H18)^2)^0.5</f>
        <v>181.75264276888075</v>
      </c>
      <c r="L18" s="1">
        <f>(G18+I18)/2</f>
        <v>21.505358830360251</v>
      </c>
      <c r="M18" s="1">
        <f>(H18+J18)/2</f>
        <v>72.600874693819208</v>
      </c>
      <c r="N18" s="1">
        <f>($B$1^2-K18^2/4)^0.5</f>
        <v>61.979788734973155</v>
      </c>
      <c r="O18" s="1"/>
      <c r="P18" s="1">
        <f>(I18-G18)/K18</f>
        <v>0.9684080241107591</v>
      </c>
      <c r="Q18" s="1">
        <f>(J18-H18)/K18</f>
        <v>-0.24937100640991811</v>
      </c>
      <c r="R18" s="1">
        <f>-Q18</f>
        <v>0.24937100640991811</v>
      </c>
      <c r="S18" s="1">
        <f>P18</f>
        <v>0.9684080241107591</v>
      </c>
    </row>
    <row r="19" spans="1:19" x14ac:dyDescent="0.25">
      <c r="A19" s="3">
        <v>120</v>
      </c>
      <c r="B19" s="1">
        <v>92</v>
      </c>
      <c r="C19" s="1">
        <f>RADIANS(A19)</f>
        <v>2.0943951023931953</v>
      </c>
      <c r="D19" s="1">
        <f>RADIANS(B19)</f>
        <v>1.6057029118347832</v>
      </c>
      <c r="E19" s="1">
        <f>L19+N19*R19</f>
        <v>-49.465676695029188</v>
      </c>
      <c r="F19" s="1">
        <f>M19+N19*S19</f>
        <v>203.93584456922051</v>
      </c>
      <c r="G19" s="1">
        <f>$E$6+$B$1*COS(C19)</f>
        <v>-66.499999999999972</v>
      </c>
      <c r="H19" s="1">
        <f>$B$1*SIN(C19)</f>
        <v>95.262794416288259</v>
      </c>
      <c r="I19" s="1">
        <f>$E$7+$B$1*COS(D19)</f>
        <v>7.6610553627248947</v>
      </c>
      <c r="J19" s="1">
        <f>$B$1*SIN(D19)</f>
        <v>109.93299097210054</v>
      </c>
      <c r="K19" s="1">
        <f>((I19-G19)^2+(J19-H19)^2)^0.5</f>
        <v>75.598126957612578</v>
      </c>
      <c r="L19" s="1">
        <f>(G19+I19)/2</f>
        <v>-29.419472318637538</v>
      </c>
      <c r="M19" s="1">
        <f>(H19+J19)/2</f>
        <v>102.5978926941944</v>
      </c>
      <c r="N19" s="1">
        <f>($B$1^2-K19^2/4)^0.5</f>
        <v>103.301649551811</v>
      </c>
      <c r="O19" s="1"/>
      <c r="P19" s="1">
        <f>(I19-G19)/K19</f>
        <v>0.98099064549980886</v>
      </c>
      <c r="Q19" s="1">
        <f>(J19-H19)/K19</f>
        <v>0.19405502683998738</v>
      </c>
      <c r="R19" s="1">
        <f>-Q19</f>
        <v>-0.19405502683998738</v>
      </c>
      <c r="S19" s="1">
        <f>P19</f>
        <v>0.98099064549980886</v>
      </c>
    </row>
    <row r="20" spans="1:19" x14ac:dyDescent="0.25">
      <c r="A20" s="1">
        <v>153</v>
      </c>
      <c r="B20" s="3">
        <v>80</v>
      </c>
      <c r="C20" s="1">
        <f>RADIANS(A20)</f>
        <v>2.6703537555513241</v>
      </c>
      <c r="D20" s="1">
        <f>RADIANS(B20)</f>
        <v>1.3962634015954636</v>
      </c>
      <c r="E20" s="1">
        <f>L20+N20*R20</f>
        <v>-70.083332677239468</v>
      </c>
      <c r="F20" s="1">
        <f>M20+N20*S20</f>
        <v>152.6301489139876</v>
      </c>
      <c r="G20" s="1">
        <f>$E$6+$B$1*COS(C20)</f>
        <v>-109.51071766072046</v>
      </c>
      <c r="H20" s="1">
        <f>$B$1*SIN(C20)</f>
        <v>49.938954971350157</v>
      </c>
      <c r="I20" s="1">
        <f>$E$7+$B$1*COS(D20)</f>
        <v>30.601299543362344</v>
      </c>
      <c r="J20" s="1">
        <f>$B$1*SIN(D20)</f>
        <v>108.32885283134289</v>
      </c>
      <c r="K20" s="1">
        <f>((I20-G20)^2+(J20-H20)^2)^0.5</f>
        <v>151.79182302448831</v>
      </c>
      <c r="L20" s="1">
        <f>(G20+I20)/2</f>
        <v>-39.454709058679057</v>
      </c>
      <c r="M20" s="1">
        <f>(H20+J20)/2</f>
        <v>79.133903901346514</v>
      </c>
      <c r="N20" s="1">
        <f>($B$1^2-K20^2/4)^0.5</f>
        <v>79.622927701294714</v>
      </c>
      <c r="O20" s="1"/>
      <c r="P20" s="1">
        <f>(I20-G20)/K20</f>
        <v>0.92305378782807546</v>
      </c>
      <c r="Q20" s="1">
        <f>(J20-H20)/K20</f>
        <v>0.38467090450961111</v>
      </c>
      <c r="R20" s="1">
        <f>-Q20</f>
        <v>-0.38467090450961111</v>
      </c>
      <c r="S20" s="1">
        <f>P20</f>
        <v>0.92305378782807546</v>
      </c>
    </row>
    <row r="21" spans="1:19" x14ac:dyDescent="0.25">
      <c r="A21" s="1">
        <v>88</v>
      </c>
      <c r="B21" s="3">
        <v>80</v>
      </c>
      <c r="C21" s="1">
        <f>RADIANS(A21)</f>
        <v>1.5358897417550099</v>
      </c>
      <c r="D21" s="1">
        <f>RADIANS(B21)</f>
        <v>1.3962634015954636</v>
      </c>
      <c r="E21" s="1">
        <f>L21+N21*R21</f>
        <v>16.007446473619332</v>
      </c>
      <c r="F21" s="1">
        <f>M21+N21*S21</f>
        <v>217.35646150262738</v>
      </c>
      <c r="G21" s="1">
        <f>$E$6+$B$1*COS(C21)</f>
        <v>-7.6610553627248805</v>
      </c>
      <c r="H21" s="1">
        <f>$B$1*SIN(C21)</f>
        <v>109.93299097210054</v>
      </c>
      <c r="I21" s="1">
        <f>$E$7+$B$1*COS(D21)</f>
        <v>30.601299543362344</v>
      </c>
      <c r="J21" s="1">
        <f>$B$1*SIN(D21)</f>
        <v>108.32885283134289</v>
      </c>
      <c r="K21" s="1">
        <f>((I21-G21)^2+(J21-H21)^2)^0.5</f>
        <v>38.295966656216038</v>
      </c>
      <c r="L21" s="1">
        <f>(G21+I21)/2</f>
        <v>11.470122090318732</v>
      </c>
      <c r="M21" s="1">
        <f>(H21+J21)/2</f>
        <v>109.13092190172171</v>
      </c>
      <c r="N21" s="1">
        <f>($B$1^2-K21^2/4)^0.5</f>
        <v>108.32061084791988</v>
      </c>
      <c r="O21" s="1"/>
      <c r="P21" s="1">
        <f>(I21-G21)/K21</f>
        <v>0.99912231618461167</v>
      </c>
      <c r="Q21" s="1">
        <f>(J21-H21)/K21</f>
        <v>-4.1887913553874959E-2</v>
      </c>
      <c r="R21" s="1">
        <f>-Q21</f>
        <v>4.1887913553874959E-2</v>
      </c>
      <c r="S21" s="1">
        <f>P21</f>
        <v>0.99912231618461167</v>
      </c>
    </row>
    <row r="22" spans="1:19" x14ac:dyDescent="0.25">
      <c r="A22" s="3">
        <v>100</v>
      </c>
      <c r="B22" s="1">
        <v>27</v>
      </c>
      <c r="C22" s="1">
        <f>RADIANS(A22)</f>
        <v>1.7453292519943295</v>
      </c>
      <c r="D22" s="1">
        <f>RADIANS(B22)</f>
        <v>0.47123889803846897</v>
      </c>
      <c r="E22" s="1">
        <f>L22+N22*R22</f>
        <v>70.083332677239483</v>
      </c>
      <c r="F22" s="1">
        <f>M22+N22*S22</f>
        <v>152.6301489139876</v>
      </c>
      <c r="G22" s="1">
        <f>$E$6+$B$1*COS(C22)</f>
        <v>-30.601299543362334</v>
      </c>
      <c r="H22" s="1">
        <f>$B$1*SIN(C22)</f>
        <v>108.32885283134289</v>
      </c>
      <c r="I22" s="1">
        <f>$E$7+$B$1*COS(D22)</f>
        <v>109.51071766072047</v>
      </c>
      <c r="J22" s="1">
        <f>$B$1*SIN(D22)</f>
        <v>49.938954971350142</v>
      </c>
      <c r="K22" s="1">
        <f>((I22-G22)^2+(J22-H22)^2)^0.5</f>
        <v>151.79182302448831</v>
      </c>
      <c r="L22" s="1">
        <f>(G22+I22)/2</f>
        <v>39.454709058679072</v>
      </c>
      <c r="M22" s="1">
        <f>(H22+J22)/2</f>
        <v>79.133903901346514</v>
      </c>
      <c r="N22" s="1">
        <f>($B$1^2-K22^2/4)^0.5</f>
        <v>79.622927701294714</v>
      </c>
      <c r="O22" s="1"/>
      <c r="P22" s="1">
        <f>(I22-G22)/K22</f>
        <v>0.92305378782807546</v>
      </c>
      <c r="Q22" s="1">
        <f>(J22-H22)/K22</f>
        <v>-0.38467090450961117</v>
      </c>
      <c r="R22" s="1">
        <f>-Q22</f>
        <v>0.38467090450961117</v>
      </c>
      <c r="S22" s="1">
        <f>P22</f>
        <v>0.92305378782807546</v>
      </c>
    </row>
    <row r="23" spans="1:19" x14ac:dyDescent="0.25">
      <c r="A23" s="3">
        <v>100</v>
      </c>
      <c r="B23" s="1">
        <v>92</v>
      </c>
      <c r="C23" s="1">
        <f>RADIANS(A23)</f>
        <v>1.7453292519943295</v>
      </c>
      <c r="D23" s="1">
        <f>RADIANS(B23)</f>
        <v>1.6057029118347832</v>
      </c>
      <c r="E23" s="1">
        <f>L23+N23*R23</f>
        <v>-16.007446473619318</v>
      </c>
      <c r="F23" s="1">
        <f>M23+N23*S23</f>
        <v>217.35646150262738</v>
      </c>
      <c r="G23" s="1">
        <f>$E$6+$B$1*COS(C23)</f>
        <v>-30.601299543362334</v>
      </c>
      <c r="H23" s="1">
        <f>$B$1*SIN(C23)</f>
        <v>108.32885283134289</v>
      </c>
      <c r="I23" s="1">
        <f>$E$7+$B$1*COS(D23)</f>
        <v>7.6610553627248947</v>
      </c>
      <c r="J23" s="1">
        <f>$B$1*SIN(D23)</f>
        <v>109.93299097210054</v>
      </c>
      <c r="K23" s="1">
        <f>((I23-G23)^2+(J23-H23)^2)^0.5</f>
        <v>38.295966656216038</v>
      </c>
      <c r="L23" s="1">
        <f>(G23+I23)/2</f>
        <v>-11.47012209031872</v>
      </c>
      <c r="M23" s="1">
        <f>(H23+J23)/2</f>
        <v>109.13092190172171</v>
      </c>
      <c r="N23" s="1">
        <f>($B$1^2-K23^2/4)^0.5</f>
        <v>108.32061084791988</v>
      </c>
      <c r="O23" s="1"/>
      <c r="P23" s="1">
        <f>(I23-G23)/K23</f>
        <v>0.99912231618461167</v>
      </c>
      <c r="Q23" s="1">
        <f>(J23-H23)/K23</f>
        <v>4.1887913553874959E-2</v>
      </c>
      <c r="R23" s="1">
        <f>-Q23</f>
        <v>-4.1887913553874959E-2</v>
      </c>
      <c r="S23" s="1">
        <f>P23</f>
        <v>0.99912231618461167</v>
      </c>
    </row>
    <row r="24" spans="1:19" x14ac:dyDescent="0.25">
      <c r="A24" s="7">
        <v>149.65295395607575</v>
      </c>
      <c r="B24" s="6">
        <v>69.761642386248369</v>
      </c>
      <c r="C24" s="6">
        <f>RADIANS(A24)</f>
        <v>2.6119367818689954</v>
      </c>
      <c r="D24" s="6">
        <f>RADIANS(B24)</f>
        <v>1.2175703512388678</v>
      </c>
      <c r="E24" s="6">
        <f>L24+N24*R24</f>
        <v>-50.000000000000014</v>
      </c>
      <c r="F24" s="6">
        <f>M24+N24*S24</f>
        <v>150</v>
      </c>
      <c r="G24" s="6">
        <f>$E$6+$B$1*COS(C24)</f>
        <v>-106.42790865156128</v>
      </c>
      <c r="H24" s="6">
        <f>$B$1*SIN(C24)</f>
        <v>55.576003446099278</v>
      </c>
      <c r="I24" s="6">
        <f>$E$7+$B$1*COS(D24)</f>
        <v>49.55190524913138</v>
      </c>
      <c r="J24" s="6">
        <f>$B$1*SIN(D24)</f>
        <v>103.20878115214387</v>
      </c>
      <c r="K24" s="6">
        <f>((I24-G24)^2+(J24-H24)^2)^0.5</f>
        <v>163.0907227787288</v>
      </c>
      <c r="L24" s="6">
        <f>(G24+I24)/2</f>
        <v>-28.438001701214951</v>
      </c>
      <c r="M24" s="6">
        <f>(H24+J24)/2</f>
        <v>79.392392299121582</v>
      </c>
      <c r="N24" s="6">
        <f>($B$1^2-K24^2/4)^0.5</f>
        <v>73.826513095756852</v>
      </c>
      <c r="O24" s="6"/>
      <c r="P24" s="6">
        <f>(I24-G24)/K24</f>
        <v>0.95639905963453364</v>
      </c>
      <c r="Q24" s="6">
        <f>(J24-H24)/K24</f>
        <v>0.29206307320539465</v>
      </c>
      <c r="R24" s="6">
        <f>-Q24</f>
        <v>-0.29206307320539465</v>
      </c>
      <c r="S24" s="6">
        <f>P24</f>
        <v>0.95639905963453364</v>
      </c>
    </row>
    <row r="25" spans="1:19" x14ac:dyDescent="0.25">
      <c r="A25" s="1">
        <v>146.80911880864198</v>
      </c>
      <c r="B25" s="1">
        <v>65.076616573796215</v>
      </c>
      <c r="C25" s="6">
        <f>RADIANS(A25)</f>
        <v>2.5623024951623377</v>
      </c>
      <c r="D25" s="6">
        <f>RADIANS(B25)</f>
        <v>1.1358012252706553</v>
      </c>
      <c r="E25" s="6">
        <f>L25+N25*R25</f>
        <v>-40</v>
      </c>
      <c r="F25" s="6">
        <f>M25+N25*S25</f>
        <v>150.00000000000003</v>
      </c>
      <c r="G25" s="6">
        <f>$E$6+$B$1*COS(C25)</f>
        <v>-103.5536594251206</v>
      </c>
      <c r="H25" s="6">
        <f>$B$1*SIN(C25)</f>
        <v>60.217304709227101</v>
      </c>
      <c r="I25" s="6">
        <f>$E$7+$B$1*COS(D25)</f>
        <v>57.854655498874102</v>
      </c>
      <c r="J25" s="6">
        <f>$B$1*SIN(D25)</f>
        <v>99.75593172128012</v>
      </c>
      <c r="K25" s="6">
        <f>((I25-G25)^2+(J25-H25)^2)^0.5</f>
        <v>166.18046561675564</v>
      </c>
      <c r="L25" s="6">
        <f>(G25+I25)/2</f>
        <v>-22.849501963123249</v>
      </c>
      <c r="M25" s="6">
        <f>(H25+J25)/2</f>
        <v>79.986618215253614</v>
      </c>
      <c r="N25" s="6">
        <f>($B$1^2-K25^2/4)^0.5</f>
        <v>72.083376806650605</v>
      </c>
      <c r="O25" s="6"/>
      <c r="P25" s="6">
        <f>(I25-G25)/K25</f>
        <v>0.97128332337347978</v>
      </c>
      <c r="Q25" s="6">
        <f>(J25-H25)/K25</f>
        <v>0.23792584083400486</v>
      </c>
      <c r="R25" s="6">
        <f>-Q25</f>
        <v>-0.23792584083400486</v>
      </c>
      <c r="S25" s="6">
        <f>P25</f>
        <v>0.97128332337347978</v>
      </c>
    </row>
    <row r="26" spans="1:19" x14ac:dyDescent="0.25">
      <c r="A26" s="1">
        <v>143.63911825167253</v>
      </c>
      <c r="B26" s="1">
        <v>60.491331903752936</v>
      </c>
      <c r="C26" s="6">
        <f>RADIANS(A26)</f>
        <v>2.5069755481531666</v>
      </c>
      <c r="D26" s="6">
        <f>RADIANS(B26)</f>
        <v>1.0557729106371783</v>
      </c>
      <c r="E26" s="6">
        <f>L26+N26*R26</f>
        <v>-29.999999999999993</v>
      </c>
      <c r="F26" s="6">
        <f>M26+N26*S26</f>
        <v>150</v>
      </c>
      <c r="G26" s="6">
        <f>$E$6+$B$1*COS(C26)</f>
        <v>-100.08286380880212</v>
      </c>
      <c r="H26" s="6">
        <f>$B$1*SIN(C26)</f>
        <v>65.215613463581079</v>
      </c>
      <c r="I26" s="6">
        <f>$E$7+$B$1*COS(D26)</f>
        <v>65.681075059399291</v>
      </c>
      <c r="J26" s="6">
        <f>$B$1*SIN(D26)</f>
        <v>95.730930766433801</v>
      </c>
      <c r="K26" s="6">
        <f>((I26-G26)^2+(J26-H26)^2)^0.5</f>
        <v>168.54930441622889</v>
      </c>
      <c r="L26" s="6">
        <f>(G26+I26)/2</f>
        <v>-17.200894374701413</v>
      </c>
      <c r="M26" s="6">
        <f>(H26+J26)/2</f>
        <v>80.473272115007433</v>
      </c>
      <c r="N26" s="6">
        <f>($B$1^2-K26^2/4)^0.5</f>
        <v>70.694999789245003</v>
      </c>
      <c r="O26" s="6"/>
      <c r="P26" s="6">
        <f>(I26-G26)/K26</f>
        <v>0.98347447616188866</v>
      </c>
      <c r="Q26" s="6">
        <f>(J26-H26)/K26</f>
        <v>0.18104683023488369</v>
      </c>
      <c r="R26" s="6">
        <f>-Q26</f>
        <v>-0.18104683023488369</v>
      </c>
      <c r="S26" s="6">
        <f>P26</f>
        <v>0.98347447616188866</v>
      </c>
    </row>
    <row r="27" spans="1:19" x14ac:dyDescent="0.25">
      <c r="A27" s="1">
        <v>140.17167395000746</v>
      </c>
      <c r="B27" s="1">
        <v>56.021827243375355</v>
      </c>
      <c r="C27" s="6">
        <f>RADIANS(A27)</f>
        <v>2.4464572284595958</v>
      </c>
      <c r="D27" s="6">
        <f>RADIANS(B27)</f>
        <v>0.97776533838035862</v>
      </c>
      <c r="E27" s="6">
        <f>L27+N27*R27</f>
        <v>-19.999999999999957</v>
      </c>
      <c r="F27" s="6">
        <f>M27+N27*S27</f>
        <v>150.00000000000006</v>
      </c>
      <c r="G27" s="6">
        <f>$E$6+$B$1*COS(C27)</f>
        <v>-95.976366751454606</v>
      </c>
      <c r="H27" s="6">
        <f>$B$1*SIN(C27)</f>
        <v>70.453839217417624</v>
      </c>
      <c r="I27" s="6">
        <f>$E$7+$B$1*COS(D27)</f>
        <v>72.976473851758158</v>
      </c>
      <c r="J27" s="6">
        <f>$B$1*SIN(D27)</f>
        <v>91.217559508869215</v>
      </c>
      <c r="K27" s="6">
        <f>((I27-G27)^2+(J27-H27)^2)^0.5</f>
        <v>170.22395374399062</v>
      </c>
      <c r="L27" s="6">
        <f>(G27+I27)/2</f>
        <v>-11.499946449848224</v>
      </c>
      <c r="M27" s="6">
        <f>(H27+J27)/2</f>
        <v>80.835699363143419</v>
      </c>
      <c r="N27" s="6">
        <f>($B$1^2-K27^2/4)^0.5</f>
        <v>69.684656797181233</v>
      </c>
      <c r="O27" s="6"/>
      <c r="P27" s="6">
        <f>(I27-G27)/K27</f>
        <v>0.99253270111038805</v>
      </c>
      <c r="Q27" s="6">
        <f>(J27-H27)/K27</f>
        <v>0.12197883925713134</v>
      </c>
      <c r="R27" s="6">
        <f>-Q27</f>
        <v>-0.12197883925713134</v>
      </c>
      <c r="S27" s="6">
        <f>P27</f>
        <v>0.99253270111038805</v>
      </c>
    </row>
    <row r="28" spans="1:19" x14ac:dyDescent="0.25">
      <c r="A28" s="1">
        <v>136.43850509100204</v>
      </c>
      <c r="B28" s="1">
        <v>51.690954146813652</v>
      </c>
      <c r="C28" s="6">
        <f>RADIANS(A28)</f>
        <v>2.381301140337031</v>
      </c>
      <c r="D28" s="6">
        <f>RADIANS(B28)</f>
        <v>0.90217734335931454</v>
      </c>
      <c r="E28" s="6">
        <f>L28+N28*R28</f>
        <v>-9.9999999999999574</v>
      </c>
      <c r="F28" s="6">
        <f>M28+N28*S28</f>
        <v>150</v>
      </c>
      <c r="G28" s="6">
        <f>$E$6+$B$1*COS(C28)</f>
        <v>-91.209866523552577</v>
      </c>
      <c r="H28" s="6">
        <f>$B$1*SIN(C28)</f>
        <v>75.804598665235559</v>
      </c>
      <c r="I28" s="6">
        <f>$E$7+$B$1*COS(D28)</f>
        <v>79.689321695249902</v>
      </c>
      <c r="J28" s="6">
        <f>$B$1*SIN(D28)</f>
        <v>86.314636109652469</v>
      </c>
      <c r="K28" s="6">
        <f>((I28-G28)^2+(J28-H28)^2)^0.5</f>
        <v>171.22205880355696</v>
      </c>
      <c r="L28" s="6">
        <f>(G28+I28)/2</f>
        <v>-5.7602724141513377</v>
      </c>
      <c r="M28" s="6">
        <f>(H28+J28)/2</f>
        <v>81.059617387444007</v>
      </c>
      <c r="N28" s="6">
        <f>($B$1^2-K28^2/4)^0.5</f>
        <v>69.070627945370674</v>
      </c>
      <c r="O28" s="6"/>
      <c r="P28" s="6">
        <f>(I28-G28)/K28</f>
        <v>0.9981143166539953</v>
      </c>
      <c r="Q28" s="6">
        <f>(J28-H28)/K28</f>
        <v>6.1382496612046193E-2</v>
      </c>
      <c r="R28" s="6">
        <f>-Q28</f>
        <v>-6.1382496612046193E-2</v>
      </c>
      <c r="S28" s="6">
        <f>P28</f>
        <v>0.9981143166539953</v>
      </c>
    </row>
    <row r="29" spans="1:19" x14ac:dyDescent="0.25">
      <c r="A29" s="1">
        <v>132.47309824733415</v>
      </c>
      <c r="B29" s="1">
        <v>47.526901752665836</v>
      </c>
      <c r="C29" s="6">
        <f>RADIANS(A29)</f>
        <v>2.3120917347339103</v>
      </c>
      <c r="D29" s="6">
        <f>RADIANS(B29)</f>
        <v>0.82950091885588251</v>
      </c>
      <c r="E29" s="6">
        <f>L29+N29*R29</f>
        <v>3.2725247506370895E-14</v>
      </c>
      <c r="F29" s="6">
        <f>M29+N29*S29</f>
        <v>150</v>
      </c>
      <c r="G29" s="6">
        <f>$E$6+$B$1*COS(C29)</f>
        <v>-85.77683600031807</v>
      </c>
      <c r="H29" s="6">
        <f>$B$1*SIN(C29)</f>
        <v>81.135390760024407</v>
      </c>
      <c r="I29" s="6">
        <f>$E$7+$B$1*COS(D29)</f>
        <v>85.776836000318113</v>
      </c>
      <c r="J29" s="6">
        <f>$B$1*SIN(D29)</f>
        <v>81.135390760024379</v>
      </c>
      <c r="K29" s="6">
        <f>((I29-G29)^2+(J29-H29)^2)^0.5</f>
        <v>171.5536720006362</v>
      </c>
      <c r="L29" s="6">
        <f>(G29+I29)/2</f>
        <v>2.1316282072803006E-14</v>
      </c>
      <c r="M29" s="6">
        <f>(H29+J29)/2</f>
        <v>81.135390760024393</v>
      </c>
      <c r="N29" s="6">
        <f>($B$1^2-K29^2/4)^0.5</f>
        <v>68.864609239975593</v>
      </c>
      <c r="O29" s="6"/>
      <c r="P29" s="6">
        <f>(I29-G29)/K29</f>
        <v>1</v>
      </c>
      <c r="Q29" s="6">
        <f>(J29-H29)/K29</f>
        <v>-1.6567240502027032E-16</v>
      </c>
      <c r="R29" s="6">
        <f>-Q29</f>
        <v>1.6567240502027032E-16</v>
      </c>
      <c r="S29" s="6">
        <f>P29</f>
        <v>1</v>
      </c>
    </row>
    <row r="30" spans="1:19" x14ac:dyDescent="0.25">
      <c r="A30" s="1">
        <v>128.30904585318635</v>
      </c>
      <c r="B30" s="1">
        <v>43.56149490899795</v>
      </c>
      <c r="C30" s="6">
        <f>RADIANS(A30)</f>
        <v>2.2394153102304788</v>
      </c>
      <c r="D30" s="6">
        <f>RADIANS(B30)</f>
        <v>0.7602915132527619</v>
      </c>
      <c r="E30" s="6">
        <f>L30+N30*R30</f>
        <v>9.9999999999999769</v>
      </c>
      <c r="F30" s="6">
        <f>M30+N30*S30</f>
        <v>149.99999999999994</v>
      </c>
      <c r="G30" s="6">
        <f>$E$6+$B$1*COS(C30)</f>
        <v>-79.689321695249916</v>
      </c>
      <c r="H30" s="6">
        <f>$B$1*SIN(C30)</f>
        <v>86.314636109652469</v>
      </c>
      <c r="I30" s="6">
        <f>$E$7+$B$1*COS(D30)</f>
        <v>91.209866523552606</v>
      </c>
      <c r="J30" s="6">
        <f>$B$1*SIN(D30)</f>
        <v>75.804598665235517</v>
      </c>
      <c r="K30" s="6">
        <f>((I30-G30)^2+(J30-H30)^2)^0.5</f>
        <v>171.22205880355702</v>
      </c>
      <c r="L30" s="6">
        <f>(G30+I30)/2</f>
        <v>5.7602724141513448</v>
      </c>
      <c r="M30" s="6">
        <f>(H30+J30)/2</f>
        <v>81.059617387443993</v>
      </c>
      <c r="N30" s="6">
        <f>($B$1^2-K30^2/4)^0.5</f>
        <v>69.070627945370632</v>
      </c>
      <c r="O30" s="6"/>
      <c r="P30" s="6">
        <f>(I30-G30)/K30</f>
        <v>0.9981143166539953</v>
      </c>
      <c r="Q30" s="6">
        <f>(J30-H30)/K30</f>
        <v>-6.1382496612046422E-2</v>
      </c>
      <c r="R30" s="6">
        <f>-Q30</f>
        <v>6.1382496612046422E-2</v>
      </c>
      <c r="S30" s="6">
        <f>P30</f>
        <v>0.9981143166539953</v>
      </c>
    </row>
    <row r="31" spans="1:19" x14ac:dyDescent="0.25">
      <c r="A31" s="1">
        <v>123.97817275662464</v>
      </c>
      <c r="B31" s="1">
        <v>39.828326049992526</v>
      </c>
      <c r="C31" s="6">
        <f>RADIANS(A31)</f>
        <v>2.1638273152094345</v>
      </c>
      <c r="D31" s="6">
        <f>RADIANS(B31)</f>
        <v>0.69513542513019722</v>
      </c>
      <c r="E31" s="6">
        <f>L31+N31*R31</f>
        <v>20</v>
      </c>
      <c r="F31" s="6">
        <f>M31+N31*S31</f>
        <v>150.00000000000006</v>
      </c>
      <c r="G31" s="6">
        <f>$E$6+$B$1*COS(C31)</f>
        <v>-72.976473851758129</v>
      </c>
      <c r="H31" s="6">
        <f>$B$1*SIN(C31)</f>
        <v>91.217559508869215</v>
      </c>
      <c r="I31" s="6">
        <f>$E$7+$B$1*COS(D31)</f>
        <v>95.976366751454634</v>
      </c>
      <c r="J31" s="6">
        <f>$B$1*SIN(D31)</f>
        <v>70.453839217417595</v>
      </c>
      <c r="K31" s="6">
        <f>((I31-G31)^2+(J31-H31)^2)^0.5</f>
        <v>170.22395374399062</v>
      </c>
      <c r="L31" s="6">
        <f>(G31+I31)/2</f>
        <v>11.499946449848252</v>
      </c>
      <c r="M31" s="6">
        <f>(H31+J31)/2</f>
        <v>80.835699363143405</v>
      </c>
      <c r="N31" s="6">
        <f>($B$1^2-K31^2/4)^0.5</f>
        <v>69.684656797181233</v>
      </c>
      <c r="O31" s="6"/>
      <c r="P31" s="6">
        <f>(I31-G31)/K31</f>
        <v>0.99253270111038805</v>
      </c>
      <c r="Q31" s="6">
        <f>(J31-H31)/K31</f>
        <v>-0.1219788392571315</v>
      </c>
      <c r="R31" s="6">
        <f>-Q31</f>
        <v>0.1219788392571315</v>
      </c>
      <c r="S31" s="6">
        <f>P31</f>
        <v>0.99253270111038805</v>
      </c>
    </row>
    <row r="32" spans="1:19" x14ac:dyDescent="0.25">
      <c r="A32" s="1">
        <v>119.50866809624706</v>
      </c>
      <c r="B32" s="1">
        <v>36.360881748327479</v>
      </c>
      <c r="C32" s="6">
        <f>RADIANS(A32)</f>
        <v>2.0858197429526149</v>
      </c>
      <c r="D32" s="6">
        <f>RADIANS(B32)</f>
        <v>0.63461710543662664</v>
      </c>
      <c r="E32" s="6">
        <f>L32+N32*R32</f>
        <v>30.000000000000011</v>
      </c>
      <c r="F32" s="6">
        <f>M32+N32*S32</f>
        <v>150</v>
      </c>
      <c r="G32" s="6">
        <f>$E$6+$B$1*COS(C32)</f>
        <v>-65.681075059399262</v>
      </c>
      <c r="H32" s="6">
        <f>$B$1*SIN(C32)</f>
        <v>95.730930766433801</v>
      </c>
      <c r="I32" s="6">
        <f>$E$7+$B$1*COS(D32)</f>
        <v>100.08286380880212</v>
      </c>
      <c r="J32" s="6">
        <f>$B$1*SIN(D32)</f>
        <v>65.215613463581079</v>
      </c>
      <c r="K32" s="6">
        <f>((I32-G32)^2+(J32-H32)^2)^0.5</f>
        <v>168.54930441622886</v>
      </c>
      <c r="L32" s="6">
        <f>(G32+I32)/2</f>
        <v>17.200894374701427</v>
      </c>
      <c r="M32" s="6">
        <f>(H32+J32)/2</f>
        <v>80.473272115007433</v>
      </c>
      <c r="N32" s="6">
        <f>($B$1^2-K32^2/4)^0.5</f>
        <v>70.694999789245017</v>
      </c>
      <c r="O32" s="6"/>
      <c r="P32" s="6">
        <f>(I32-G32)/K32</f>
        <v>0.98347447616188854</v>
      </c>
      <c r="Q32" s="6">
        <f>(J32-H32)/K32</f>
        <v>-0.18104683023488372</v>
      </c>
      <c r="R32" s="6">
        <f>-Q32</f>
        <v>0.18104683023488372</v>
      </c>
      <c r="S32" s="6">
        <f>P32</f>
        <v>0.98347447616188854</v>
      </c>
    </row>
    <row r="33" spans="1:19" x14ac:dyDescent="0.25">
      <c r="A33" s="1">
        <v>114.92338342620378</v>
      </c>
      <c r="B33" s="1">
        <v>33.190881191358002</v>
      </c>
      <c r="C33" s="6">
        <f>RADIANS(A33)</f>
        <v>2.0057914283191378</v>
      </c>
      <c r="D33" s="6">
        <f>RADIANS(B33)</f>
        <v>0.57929015842745524</v>
      </c>
      <c r="E33" s="6">
        <f>L33+N33*R33</f>
        <v>40.000000000000014</v>
      </c>
      <c r="F33" s="6">
        <f>M33+N33*S33</f>
        <v>150</v>
      </c>
      <c r="G33" s="6">
        <f>$E$6+$B$1*COS(C33)</f>
        <v>-57.854655498874095</v>
      </c>
      <c r="H33" s="6">
        <f>$B$1*SIN(C33)</f>
        <v>99.75593172128012</v>
      </c>
      <c r="I33" s="6">
        <f>$E$7+$B$1*COS(D33)</f>
        <v>103.55365942512061</v>
      </c>
      <c r="J33" s="6">
        <f>$B$1*SIN(D33)</f>
        <v>60.217304709227079</v>
      </c>
      <c r="K33" s="6">
        <f>((I33-G33)^2+(J33-H33)^2)^0.5</f>
        <v>166.18046561675564</v>
      </c>
      <c r="L33" s="6">
        <f>(G33+I33)/2</f>
        <v>22.849501963123259</v>
      </c>
      <c r="M33" s="6">
        <f>(H33+J33)/2</f>
        <v>79.9866182152536</v>
      </c>
      <c r="N33" s="6">
        <f>($B$1^2-K33^2/4)^0.5</f>
        <v>72.083376806650605</v>
      </c>
      <c r="O33" s="6"/>
      <c r="P33" s="6">
        <f>(I33-G33)/K33</f>
        <v>0.97128332337347978</v>
      </c>
      <c r="Q33" s="6">
        <f>(J33-H33)/K33</f>
        <v>-0.23792584083400498</v>
      </c>
      <c r="R33" s="6">
        <f>-Q33</f>
        <v>0.23792584083400498</v>
      </c>
      <c r="S33" s="6">
        <f>P33</f>
        <v>0.97128332337347978</v>
      </c>
    </row>
    <row r="34" spans="1:19" x14ac:dyDescent="0.25">
      <c r="A34" s="1">
        <v>110.23835761375163</v>
      </c>
      <c r="B34" s="1">
        <v>30.347046043924252</v>
      </c>
      <c r="C34" s="6">
        <f>RADIANS(A34)</f>
        <v>1.9240223023509253</v>
      </c>
      <c r="D34" s="6">
        <f>RADIANS(B34)</f>
        <v>0.52965587172079787</v>
      </c>
      <c r="E34" s="6">
        <f>L34+N34*R34</f>
        <v>50.000000000000014</v>
      </c>
      <c r="F34" s="6">
        <f>M34+N34*S34</f>
        <v>150</v>
      </c>
      <c r="G34" s="6">
        <f>$E$6+$B$1*COS(C34)</f>
        <v>-49.551905249131366</v>
      </c>
      <c r="H34" s="6">
        <f>$B$1*SIN(C34)</f>
        <v>103.20878115214387</v>
      </c>
      <c r="I34" s="6">
        <f>$E$7+$B$1*COS(D34)</f>
        <v>106.42790865156128</v>
      </c>
      <c r="J34" s="6">
        <f>$B$1*SIN(D34)</f>
        <v>55.576003446099278</v>
      </c>
      <c r="K34" s="6">
        <f>((I34-G34)^2+(J34-H34)^2)^0.5</f>
        <v>163.0907227787288</v>
      </c>
      <c r="L34" s="6">
        <f>(G34+I34)/2</f>
        <v>28.438001701214958</v>
      </c>
      <c r="M34" s="6">
        <f>(H34+J34)/2</f>
        <v>79.392392299121582</v>
      </c>
      <c r="N34" s="6">
        <f>($B$1^2-K34^2/4)^0.5</f>
        <v>73.826513095756852</v>
      </c>
      <c r="O34" s="6"/>
      <c r="P34" s="6">
        <f>(I34-G34)/K34</f>
        <v>0.95639905963453364</v>
      </c>
      <c r="Q34" s="6">
        <f>(J34-H34)/K34</f>
        <v>-0.29206307320539465</v>
      </c>
      <c r="R34" s="6">
        <f>-Q34</f>
        <v>0.29206307320539465</v>
      </c>
      <c r="S34" s="6">
        <f>P34</f>
        <v>0.95639905963453364</v>
      </c>
    </row>
    <row r="35" spans="1:19" x14ac:dyDescent="0.25">
      <c r="A35" s="1">
        <v>119.51602293444199</v>
      </c>
      <c r="B35" s="1">
        <v>57.024492431940082</v>
      </c>
      <c r="C35" s="6">
        <f t="shared" ref="C35:C53" si="0">RADIANS(A35)</f>
        <v>2.0859481090950678</v>
      </c>
      <c r="D35" s="6">
        <f t="shared" ref="D35:D53" si="1">RADIANS(B35)</f>
        <v>0.99526514721594295</v>
      </c>
      <c r="E35" s="6">
        <f>L35+N35*R35</f>
        <v>5</v>
      </c>
      <c r="F35" s="6">
        <f>M35+N35*S35</f>
        <v>180</v>
      </c>
      <c r="G35" s="6">
        <f t="shared" ref="G35:G53" si="2">$E$6+$B$1*COS(C35)</f>
        <v>-65.69336322326717</v>
      </c>
      <c r="H35" s="6">
        <f t="shared" ref="H35:H53" si="3">$B$1*SIN(C35)</f>
        <v>95.723974962132829</v>
      </c>
      <c r="I35" s="6">
        <f t="shared" ref="I35:I53" si="4">$E$7+$B$1*COS(D35)</f>
        <v>71.370852333003313</v>
      </c>
      <c r="J35" s="6">
        <f t="shared" ref="J35:J53" si="5">$B$1*SIN(D35)</f>
        <v>92.279364112025121</v>
      </c>
      <c r="K35" s="6">
        <f t="shared" ref="K35:K53" si="6">((I35-G35)^2+(J35-H35)^2)^0.5</f>
        <v>137.10749261059536</v>
      </c>
      <c r="L35" s="6">
        <f t="shared" ref="L35:L53" si="7">(G35+I35)/2</f>
        <v>2.8387445548680716</v>
      </c>
      <c r="M35" s="6">
        <f t="shared" ref="M35:M53" si="8">(H35+J35)/2</f>
        <v>94.001669537078982</v>
      </c>
      <c r="N35" s="6">
        <f t="shared" ref="N35:N53" si="9">($B$1^2-K35^2/4)^0.5</f>
        <v>86.025483826066818</v>
      </c>
      <c r="O35" s="6"/>
      <c r="P35" s="6">
        <f>(I35-G35)/K35</f>
        <v>0.9996843567517657</v>
      </c>
      <c r="Q35" s="6">
        <f>(J35-H35)/K35</f>
        <v>-2.5123432604014496E-2</v>
      </c>
      <c r="R35" s="6">
        <f t="shared" ref="R35:R98" si="10">-Q35</f>
        <v>2.5123432604014496E-2</v>
      </c>
      <c r="S35" s="6">
        <f t="shared" ref="S35:S53" si="11">P35</f>
        <v>0.9996843567517657</v>
      </c>
    </row>
    <row r="36" spans="1:19" x14ac:dyDescent="0.25">
      <c r="A36" s="1">
        <v>119.33662811147374</v>
      </c>
      <c r="B36" s="1">
        <v>57.223861028057101</v>
      </c>
      <c r="C36" s="6">
        <f t="shared" si="0"/>
        <v>2.0828170787732394</v>
      </c>
      <c r="D36" s="6">
        <f t="shared" si="1"/>
        <v>0.99874478564326363</v>
      </c>
      <c r="E36" s="6">
        <f>L36+N36*R36</f>
        <v>4.9809734904587648</v>
      </c>
      <c r="F36" s="6">
        <f>M36+N36*S36</f>
        <v>180.43577871373827</v>
      </c>
      <c r="G36" s="6">
        <f t="shared" si="2"/>
        <v>-65.393383406775484</v>
      </c>
      <c r="H36" s="6">
        <f t="shared" si="3"/>
        <v>95.893186540912779</v>
      </c>
      <c r="I36" s="6">
        <f t="shared" si="4"/>
        <v>71.04939170527183</v>
      </c>
      <c r="J36" s="6">
        <f t="shared" si="5"/>
        <v>92.48713395674072</v>
      </c>
      <c r="K36" s="6">
        <f t="shared" si="6"/>
        <v>136.48528153058433</v>
      </c>
      <c r="L36" s="6">
        <f t="shared" si="7"/>
        <v>2.8280041492481729</v>
      </c>
      <c r="M36" s="6">
        <f t="shared" si="8"/>
        <v>94.190160248826743</v>
      </c>
      <c r="N36" s="6">
        <f t="shared" si="9"/>
        <v>86.272486815782031</v>
      </c>
      <c r="O36" s="6"/>
      <c r="P36" s="6">
        <f>(I36-G36)/K36</f>
        <v>0.99968856408500362</v>
      </c>
      <c r="Q36" s="6">
        <f>(J36-H36)/K36</f>
        <v>-2.495545707182216E-2</v>
      </c>
      <c r="R36" s="6">
        <f t="shared" si="10"/>
        <v>2.495545707182216E-2</v>
      </c>
      <c r="S36" s="6">
        <f t="shared" si="11"/>
        <v>0.99968856408500362</v>
      </c>
    </row>
    <row r="37" spans="1:19" x14ac:dyDescent="0.25">
      <c r="A37" s="1">
        <v>119.17106131724108</v>
      </c>
      <c r="B37" s="1">
        <v>57.435357260585832</v>
      </c>
      <c r="C37" s="6">
        <f t="shared" si="0"/>
        <v>2.0799273930819075</v>
      </c>
      <c r="D37" s="6">
        <f t="shared" si="1"/>
        <v>1.0024360912564536</v>
      </c>
      <c r="E37" s="6">
        <f>L37+N37*R37</f>
        <v>4.9240387650609918</v>
      </c>
      <c r="F37" s="6">
        <f>M37+N37*S37</f>
        <v>180.86824088833464</v>
      </c>
      <c r="G37" s="6">
        <f t="shared" si="2"/>
        <v>-65.116057611021688</v>
      </c>
      <c r="H37" s="6">
        <f t="shared" si="3"/>
        <v>96.048520895699383</v>
      </c>
      <c r="I37" s="6">
        <f t="shared" si="4"/>
        <v>70.707588502131301</v>
      </c>
      <c r="J37" s="6">
        <f t="shared" si="5"/>
        <v>92.706318359442406</v>
      </c>
      <c r="K37" s="6">
        <f t="shared" si="6"/>
        <v>135.86476055719666</v>
      </c>
      <c r="L37" s="6">
        <f t="shared" si="7"/>
        <v>2.7957654455548067</v>
      </c>
      <c r="M37" s="6">
        <f t="shared" si="8"/>
        <v>94.377419627570902</v>
      </c>
      <c r="N37" s="6">
        <f t="shared" si="9"/>
        <v>86.517002431221016</v>
      </c>
      <c r="O37" s="6"/>
      <c r="P37" s="6">
        <f>(I37-G37)/K37</f>
        <v>0.99969738699074684</v>
      </c>
      <c r="Q37" s="6">
        <f>(J37-H37)/K37</f>
        <v>-2.4599480561038996E-2</v>
      </c>
      <c r="R37" s="6">
        <f t="shared" si="10"/>
        <v>2.4599480561038996E-2</v>
      </c>
      <c r="S37" s="6">
        <f t="shared" si="11"/>
        <v>0.99969738699074684</v>
      </c>
    </row>
    <row r="38" spans="1:19" x14ac:dyDescent="0.25">
      <c r="A38" s="1">
        <v>119.02051895585959</v>
      </c>
      <c r="B38" s="1">
        <v>57.657290902150457</v>
      </c>
      <c r="C38" s="6">
        <f t="shared" si="0"/>
        <v>2.0772999332120734</v>
      </c>
      <c r="D38" s="6">
        <f t="shared" si="1"/>
        <v>1.0063095640226971</v>
      </c>
      <c r="E38" s="6">
        <f>L38+N38*R38</f>
        <v>4.8296291314453459</v>
      </c>
      <c r="F38" s="6">
        <f>M38+N38*S38</f>
        <v>181.29409522551259</v>
      </c>
      <c r="G38" s="6">
        <f t="shared" si="2"/>
        <v>-64.863509196841903</v>
      </c>
      <c r="H38" s="6">
        <f t="shared" si="3"/>
        <v>96.189063235892718</v>
      </c>
      <c r="I38" s="6">
        <f t="shared" si="4"/>
        <v>70.348049832077621</v>
      </c>
      <c r="J38" s="6">
        <f t="shared" si="5"/>
        <v>92.934961295312917</v>
      </c>
      <c r="K38" s="6">
        <f t="shared" si="6"/>
        <v>135.25071117916781</v>
      </c>
      <c r="L38" s="6">
        <f t="shared" si="7"/>
        <v>2.7422703176178587</v>
      </c>
      <c r="M38" s="6">
        <f t="shared" si="8"/>
        <v>94.562012265602817</v>
      </c>
      <c r="N38" s="6">
        <f t="shared" si="9"/>
        <v>86.757197288653416</v>
      </c>
      <c r="O38" s="6"/>
      <c r="P38" s="6">
        <f>(I38-G38)/K38</f>
        <v>0.99971052166818974</v>
      </c>
      <c r="Q38" s="6">
        <f>(J38-H38)/K38</f>
        <v>-2.4059776929890326E-2</v>
      </c>
      <c r="R38" s="6">
        <f t="shared" si="10"/>
        <v>2.4059776929890326E-2</v>
      </c>
      <c r="S38" s="6">
        <f t="shared" si="11"/>
        <v>0.99971052166818974</v>
      </c>
    </row>
    <row r="39" spans="1:19" x14ac:dyDescent="0.25">
      <c r="A39" s="1">
        <v>118.88610359009138</v>
      </c>
      <c r="B39" s="1">
        <v>57.88788506021438</v>
      </c>
      <c r="C39" s="6">
        <f t="shared" si="0"/>
        <v>2.0749539425141457</v>
      </c>
      <c r="D39" s="6">
        <f t="shared" si="1"/>
        <v>1.0103341913167769</v>
      </c>
      <c r="E39" s="6">
        <f>L39+N39*R39</f>
        <v>4.6984631039295497</v>
      </c>
      <c r="F39" s="6">
        <f>M39+N39*S39</f>
        <v>181.71010071662838</v>
      </c>
      <c r="G39" s="6">
        <f t="shared" si="2"/>
        <v>-64.637703908672137</v>
      </c>
      <c r="H39" s="6">
        <f t="shared" si="3"/>
        <v>96.313988720820248</v>
      </c>
      <c r="I39" s="6">
        <f t="shared" si="4"/>
        <v>69.973545661328501</v>
      </c>
      <c r="J39" s="6">
        <f t="shared" si="5"/>
        <v>93.171049461689179</v>
      </c>
      <c r="K39" s="6">
        <f t="shared" si="6"/>
        <v>134.64793566179759</v>
      </c>
      <c r="L39" s="6">
        <f t="shared" si="7"/>
        <v>2.6679208763281821</v>
      </c>
      <c r="M39" s="6">
        <f t="shared" si="8"/>
        <v>94.742519091254707</v>
      </c>
      <c r="N39" s="6">
        <f t="shared" si="9"/>
        <v>86.991283215642383</v>
      </c>
      <c r="O39" s="6"/>
      <c r="P39" s="6">
        <f>(I39-G39)/K39</f>
        <v>0.99972754062944491</v>
      </c>
      <c r="Q39" s="6">
        <f>(J39-H39)/K39</f>
        <v>-2.3341904528156727E-2</v>
      </c>
      <c r="R39" s="6">
        <f t="shared" si="10"/>
        <v>2.3341904528156727E-2</v>
      </c>
      <c r="S39" s="6">
        <f t="shared" si="11"/>
        <v>0.99972754062944491</v>
      </c>
    </row>
    <row r="40" spans="1:19" x14ac:dyDescent="0.25">
      <c r="A40" s="1">
        <v>118.7688170782684</v>
      </c>
      <c r="B40" s="1">
        <v>58.12529174708709</v>
      </c>
      <c r="C40" s="6">
        <f t="shared" si="0"/>
        <v>2.0729069067146555</v>
      </c>
      <c r="D40" s="6">
        <f t="shared" si="1"/>
        <v>1.0144777196689569</v>
      </c>
      <c r="E40" s="6">
        <f>L40+N40*R40</f>
        <v>4.531538935183252</v>
      </c>
      <c r="F40" s="6">
        <f>M40+N40*S40</f>
        <v>182.1130913087035</v>
      </c>
      <c r="G40" s="6">
        <f t="shared" si="2"/>
        <v>-64.440434530564971</v>
      </c>
      <c r="H40" s="6">
        <f t="shared" si="3"/>
        <v>96.422561632197699</v>
      </c>
      <c r="I40" s="6">
        <f t="shared" si="4"/>
        <v>69.58698792058874</v>
      </c>
      <c r="J40" s="6">
        <f t="shared" si="5"/>
        <v>93.412535745013244</v>
      </c>
      <c r="K40" s="6">
        <f t="shared" si="6"/>
        <v>134.06121819803647</v>
      </c>
      <c r="L40" s="6">
        <f t="shared" si="7"/>
        <v>2.5732766950118844</v>
      </c>
      <c r="M40" s="6">
        <f t="shared" si="8"/>
        <v>94.917548688605478</v>
      </c>
      <c r="N40" s="6">
        <f t="shared" si="9"/>
        <v>87.217529452596935</v>
      </c>
      <c r="O40" s="6"/>
      <c r="P40" s="6">
        <f>(I40-G40)/K40</f>
        <v>0.99974790810245484</v>
      </c>
      <c r="Q40" s="6">
        <f>(J40-H40)/K40</f>
        <v>-2.245262222470645E-2</v>
      </c>
      <c r="R40" s="6">
        <f t="shared" si="10"/>
        <v>2.245262222470645E-2</v>
      </c>
      <c r="S40" s="6">
        <f t="shared" si="11"/>
        <v>0.99974790810245484</v>
      </c>
    </row>
    <row r="41" spans="1:19" x14ac:dyDescent="0.25">
      <c r="A41" s="1">
        <v>118.66955368736069</v>
      </c>
      <c r="B41" s="1">
        <v>58.367608152085374</v>
      </c>
      <c r="C41" s="6">
        <f t="shared" si="0"/>
        <v>2.0711744337166218</v>
      </c>
      <c r="D41" s="6">
        <f t="shared" si="1"/>
        <v>1.018706938767773</v>
      </c>
      <c r="E41" s="6">
        <f>L41+N41*R41</f>
        <v>4.3301270189221768</v>
      </c>
      <c r="F41" s="6">
        <f>M41+N41*S41</f>
        <v>182.5</v>
      </c>
      <c r="G41" s="6">
        <f t="shared" si="2"/>
        <v>-64.273305680351768</v>
      </c>
      <c r="H41" s="6">
        <f t="shared" si="3"/>
        <v>96.514134755320441</v>
      </c>
      <c r="I41" s="6">
        <f t="shared" si="4"/>
        <v>69.191407538342631</v>
      </c>
      <c r="J41" s="6">
        <f t="shared" si="5"/>
        <v>93.657362210585788</v>
      </c>
      <c r="K41" s="6">
        <f t="shared" si="6"/>
        <v>133.49528390141984</v>
      </c>
      <c r="L41" s="6">
        <f t="shared" si="7"/>
        <v>2.4590509289954312</v>
      </c>
      <c r="M41" s="6">
        <f t="shared" si="8"/>
        <v>95.085748482953107</v>
      </c>
      <c r="N41" s="6">
        <f t="shared" si="9"/>
        <v>87.434274137890739</v>
      </c>
      <c r="O41" s="6"/>
      <c r="P41" s="6">
        <f>(I41-G41)/K41</f>
        <v>0.99977099803205016</v>
      </c>
      <c r="Q41" s="6">
        <f>(J41-H41)/K41</f>
        <v>-2.1399801260726551E-2</v>
      </c>
      <c r="R41" s="6">
        <f t="shared" si="10"/>
        <v>2.1399801260726551E-2</v>
      </c>
      <c r="S41" s="6">
        <f t="shared" si="11"/>
        <v>0.99977099803205016</v>
      </c>
    </row>
    <row r="42" spans="1:19" x14ac:dyDescent="0.25">
      <c r="A42" s="1">
        <v>118.58909320086742</v>
      </c>
      <c r="B42" s="1">
        <v>58.612893470592056</v>
      </c>
      <c r="C42" s="6">
        <f t="shared" si="0"/>
        <v>2.0697701333095577</v>
      </c>
      <c r="D42" s="6">
        <f t="shared" si="1"/>
        <v>1.0229879751825175</v>
      </c>
      <c r="E42" s="6">
        <f>L42+N42*R42</f>
        <v>4.0957602214449658</v>
      </c>
      <c r="F42" s="6">
        <f>M42+N42*S42</f>
        <v>182.86788218175522</v>
      </c>
      <c r="G42" s="6">
        <f t="shared" si="2"/>
        <v>-64.137718850130199</v>
      </c>
      <c r="H42" s="6">
        <f t="shared" si="3"/>
        <v>96.58814913981243</v>
      </c>
      <c r="I42" s="6">
        <f t="shared" si="4"/>
        <v>68.789929522656607</v>
      </c>
      <c r="J42" s="6">
        <f t="shared" si="5"/>
        <v>93.903482231965384</v>
      </c>
      <c r="K42" s="6">
        <f t="shared" si="6"/>
        <v>132.95475598234663</v>
      </c>
      <c r="L42" s="6">
        <f t="shared" si="7"/>
        <v>2.326105336263204</v>
      </c>
      <c r="M42" s="6">
        <f t="shared" si="8"/>
        <v>95.245815685888914</v>
      </c>
      <c r="N42" s="6">
        <f t="shared" si="9"/>
        <v>87.639935049146771</v>
      </c>
      <c r="O42" s="6"/>
      <c r="P42" s="6">
        <f>(I42-G42)/K42</f>
        <v>0.99979611402871937</v>
      </c>
      <c r="Q42" s="6">
        <f>(J42-H42)/K42</f>
        <v>-2.0192334512678194E-2</v>
      </c>
      <c r="R42" s="6">
        <f t="shared" si="10"/>
        <v>2.0192334512678194E-2</v>
      </c>
      <c r="S42" s="6">
        <f t="shared" si="11"/>
        <v>0.99979611402871937</v>
      </c>
    </row>
    <row r="43" spans="1:19" x14ac:dyDescent="0.25">
      <c r="A43" s="1">
        <v>118.52809407321851</v>
      </c>
      <c r="B43" s="1">
        <v>58.859186133758314</v>
      </c>
      <c r="C43" s="6">
        <f t="shared" si="0"/>
        <v>2.0687054976912398</v>
      </c>
      <c r="D43" s="6">
        <f t="shared" si="1"/>
        <v>1.0272865930782742</v>
      </c>
      <c r="E43" s="6">
        <f>L43+N43*R43</f>
        <v>3.8302222155949082</v>
      </c>
      <c r="F43" s="6">
        <f>M43+N43*S43</f>
        <v>183.21393804843268</v>
      </c>
      <c r="G43" s="6">
        <f t="shared" si="2"/>
        <v>-64.034857854592133</v>
      </c>
      <c r="H43" s="6">
        <f t="shared" si="3"/>
        <v>96.644134380715514</v>
      </c>
      <c r="I43" s="6">
        <f t="shared" si="4"/>
        <v>68.385746272429202</v>
      </c>
      <c r="J43" s="6">
        <f t="shared" si="5"/>
        <v>94.148881411458134</v>
      </c>
      <c r="K43" s="6">
        <f t="shared" si="6"/>
        <v>132.44411155180094</v>
      </c>
      <c r="L43" s="6">
        <f t="shared" si="7"/>
        <v>2.1754442089185346</v>
      </c>
      <c r="M43" s="6">
        <f t="shared" si="8"/>
        <v>95.396507896086831</v>
      </c>
      <c r="N43" s="6">
        <f t="shared" si="9"/>
        <v>87.833019581553302</v>
      </c>
      <c r="O43" s="6"/>
      <c r="P43" s="6">
        <f>(I43-G43)/K43</f>
        <v>0.99982251060840543</v>
      </c>
      <c r="Q43" s="6">
        <f>(J43-H43)/K43</f>
        <v>-1.8840044604636477E-2</v>
      </c>
      <c r="R43" s="6">
        <f t="shared" si="10"/>
        <v>1.8840044604636477E-2</v>
      </c>
      <c r="S43" s="6">
        <f t="shared" si="11"/>
        <v>0.99982251060840543</v>
      </c>
    </row>
    <row r="44" spans="1:19" x14ac:dyDescent="0.25">
      <c r="A44" s="1">
        <v>118.4870867160034</v>
      </c>
      <c r="B44" s="6">
        <v>59.104521270228773</v>
      </c>
      <c r="C44" s="6">
        <f t="shared" si="0"/>
        <v>2.0679897842902948</v>
      </c>
      <c r="D44" s="6">
        <f t="shared" si="1"/>
        <v>1.0315684989805132</v>
      </c>
      <c r="E44" s="6">
        <f>L44+N44*R44</f>
        <v>3.5355339059327395</v>
      </c>
      <c r="F44" s="6">
        <f>M44+N44*S44</f>
        <v>183.53553390593271</v>
      </c>
      <c r="G44" s="6">
        <f t="shared" si="2"/>
        <v>-63.965674903022197</v>
      </c>
      <c r="H44" s="6">
        <f t="shared" si="3"/>
        <v>96.681709526519995</v>
      </c>
      <c r="I44" s="6">
        <f t="shared" si="4"/>
        <v>67.982089362056925</v>
      </c>
      <c r="J44" s="6">
        <f t="shared" si="5"/>
        <v>94.39159698456541</v>
      </c>
      <c r="K44" s="6">
        <f t="shared" si="6"/>
        <v>131.96763660082613</v>
      </c>
      <c r="L44" s="6">
        <f t="shared" si="7"/>
        <v>2.0082072295173639</v>
      </c>
      <c r="M44" s="6">
        <f t="shared" si="8"/>
        <v>95.536653255542703</v>
      </c>
      <c r="N44" s="6">
        <f t="shared" si="9"/>
        <v>88.012133950371151</v>
      </c>
      <c r="O44" s="6"/>
      <c r="P44" s="6">
        <f>(I44-G44)/K44</f>
        <v>0.99984941508191805</v>
      </c>
      <c r="Q44" s="6">
        <f>(J44-H44)/K44</f>
        <v>-1.7353592145335491E-2</v>
      </c>
      <c r="R44" s="6">
        <f t="shared" si="10"/>
        <v>1.7353592145335491E-2</v>
      </c>
      <c r="S44" s="6">
        <f t="shared" si="11"/>
        <v>0.99984941508191805</v>
      </c>
    </row>
    <row r="45" spans="1:19" x14ac:dyDescent="0.25">
      <c r="A45" s="1">
        <v>118.46646703377765</v>
      </c>
      <c r="B45" s="1">
        <v>59.346948218217683</v>
      </c>
      <c r="C45" s="6">
        <f t="shared" si="0"/>
        <v>2.0676299029447405</v>
      </c>
      <c r="D45" s="6">
        <f t="shared" si="1"/>
        <v>1.0357996474184807</v>
      </c>
      <c r="E45" s="6">
        <f>L45+N45*R45</f>
        <v>3.2139380484326674</v>
      </c>
      <c r="F45" s="6">
        <f>M45+N45*S45</f>
        <v>183.83022221559486</v>
      </c>
      <c r="G45" s="6">
        <f t="shared" si="2"/>
        <v>-63.930877562523392</v>
      </c>
      <c r="H45" s="6">
        <f t="shared" si="3"/>
        <v>96.700584682946371</v>
      </c>
      <c r="I45" s="6">
        <f t="shared" si="4"/>
        <v>67.582200107734451</v>
      </c>
      <c r="J45" s="6">
        <f t="shared" si="5"/>
        <v>94.629735448621176</v>
      </c>
      <c r="K45" s="6">
        <f t="shared" si="6"/>
        <v>131.5293808046498</v>
      </c>
      <c r="L45" s="6">
        <f t="shared" si="7"/>
        <v>1.8256612726055295</v>
      </c>
      <c r="M45" s="6">
        <f t="shared" si="8"/>
        <v>95.665160065783766</v>
      </c>
      <c r="N45" s="6">
        <f t="shared" si="9"/>
        <v>88.17599160931708</v>
      </c>
      <c r="O45" s="6"/>
      <c r="P45" s="6">
        <f>(I45-G45)/K45</f>
        <v>0.99987604948573294</v>
      </c>
      <c r="Q45" s="6">
        <f>(J45-H45)/K45</f>
        <v>-1.5744385183420452E-2</v>
      </c>
      <c r="R45" s="6">
        <f t="shared" si="10"/>
        <v>1.5744385183420452E-2</v>
      </c>
      <c r="S45" s="6">
        <f t="shared" si="11"/>
        <v>0.99987604948573294</v>
      </c>
    </row>
    <row r="46" spans="1:19" x14ac:dyDescent="0.25">
      <c r="A46" s="1">
        <v>118.46649035649867</v>
      </c>
      <c r="B46" s="1">
        <v>59.584547893546457</v>
      </c>
      <c r="C46" s="6">
        <f t="shared" si="0"/>
        <v>2.0676303100030129</v>
      </c>
      <c r="D46" s="6">
        <f t="shared" si="1"/>
        <v>1.0399465440546374</v>
      </c>
      <c r="E46" s="6">
        <f>L46+N46*R46</f>
        <v>2.86788218175524</v>
      </c>
      <c r="F46" s="6">
        <f>M46+N46*S46</f>
        <v>184.09576022144495</v>
      </c>
      <c r="G46" s="6">
        <f t="shared" si="2"/>
        <v>-63.930916925291989</v>
      </c>
      <c r="H46" s="6">
        <f t="shared" si="3"/>
        <v>96.700563340515913</v>
      </c>
      <c r="I46" s="6">
        <f t="shared" si="4"/>
        <v>67.189299285701026</v>
      </c>
      <c r="J46" s="6">
        <f t="shared" si="5"/>
        <v>94.861488208163905</v>
      </c>
      <c r="K46" s="6">
        <f t="shared" si="6"/>
        <v>131.13311289129069</v>
      </c>
      <c r="L46" s="6">
        <f t="shared" si="7"/>
        <v>1.6291911802045185</v>
      </c>
      <c r="M46" s="6">
        <f t="shared" si="8"/>
        <v>95.781025774339909</v>
      </c>
      <c r="N46" s="6">
        <f t="shared" si="9"/>
        <v>88.323420879515325</v>
      </c>
      <c r="O46" s="6"/>
      <c r="P46" s="6">
        <f>(I46-G46)/K46</f>
        <v>0.99990165199305259</v>
      </c>
      <c r="Q46" s="6">
        <f>(J46-H46)/K46</f>
        <v>-1.4024490777372153E-2</v>
      </c>
      <c r="R46" s="6">
        <f t="shared" si="10"/>
        <v>1.4024490777372153E-2</v>
      </c>
      <c r="S46" s="6">
        <f t="shared" si="11"/>
        <v>0.99990165199305259</v>
      </c>
    </row>
    <row r="47" spans="1:19" x14ac:dyDescent="0.25">
      <c r="A47" s="1">
        <v>118.48726593985489</v>
      </c>
      <c r="B47" s="1">
        <v>59.815449808181668</v>
      </c>
      <c r="C47" s="6">
        <f t="shared" si="0"/>
        <v>2.0679929123366012</v>
      </c>
      <c r="D47" s="6">
        <f t="shared" si="1"/>
        <v>1.0439765427141807</v>
      </c>
      <c r="E47" s="6">
        <f>L47+N47*R47</f>
        <v>2.5000000000000275</v>
      </c>
      <c r="F47" s="6">
        <f>M47+N47*S47</f>
        <v>184.33012701892221</v>
      </c>
      <c r="G47" s="6">
        <f t="shared" si="2"/>
        <v>-63.965977327629894</v>
      </c>
      <c r="H47" s="6">
        <f t="shared" si="3"/>
        <v>96.681545410986402</v>
      </c>
      <c r="I47" s="6">
        <f t="shared" si="4"/>
        <v>66.806556428914263</v>
      </c>
      <c r="J47" s="6">
        <f t="shared" si="5"/>
        <v>95.085145085735249</v>
      </c>
      <c r="K47" s="6">
        <f t="shared" si="6"/>
        <v>130.7822773891973</v>
      </c>
      <c r="L47" s="6">
        <f t="shared" si="7"/>
        <v>1.4202895506421847</v>
      </c>
      <c r="M47" s="6">
        <f t="shared" si="8"/>
        <v>95.883345248360826</v>
      </c>
      <c r="N47" s="6">
        <f t="shared" si="9"/>
        <v>88.4533717854993</v>
      </c>
      <c r="O47" s="6"/>
      <c r="P47" s="6">
        <f>(I47-G47)/K47</f>
        <v>0.99992549730095204</v>
      </c>
      <c r="Q47" s="6">
        <f>(J47-H47)/K47</f>
        <v>-1.2206549366780005E-2</v>
      </c>
      <c r="R47" s="6">
        <f t="shared" si="10"/>
        <v>1.2206549366780005E-2</v>
      </c>
      <c r="S47" s="6">
        <f t="shared" si="11"/>
        <v>0.99992549730095204</v>
      </c>
    </row>
    <row r="48" spans="1:19" x14ac:dyDescent="0.25">
      <c r="A48" s="1">
        <v>118.52875222205002</v>
      </c>
      <c r="B48" s="1">
        <v>60.037848525875511</v>
      </c>
      <c r="C48" s="6">
        <f t="shared" si="0"/>
        <v>2.0687169845553179</v>
      </c>
      <c r="D48" s="6">
        <f t="shared" si="1"/>
        <v>1.0478581325901517</v>
      </c>
      <c r="E48" s="6">
        <f>L48+N48*R48</f>
        <v>2.1130913087034857</v>
      </c>
      <c r="F48" s="6">
        <f>M48+N48*S48</f>
        <v>184.53153893518328</v>
      </c>
      <c r="G48" s="6">
        <f t="shared" si="2"/>
        <v>-64.035967989161747</v>
      </c>
      <c r="H48" s="6">
        <f t="shared" si="3"/>
        <v>96.643530913568</v>
      </c>
      <c r="I48" s="6">
        <f t="shared" si="4"/>
        <v>66.437059174973882</v>
      </c>
      <c r="J48" s="6">
        <f t="shared" si="5"/>
        <v>95.299105605485181</v>
      </c>
      <c r="K48" s="6">
        <f t="shared" si="6"/>
        <v>130.47995362040211</v>
      </c>
      <c r="L48" s="6">
        <f t="shared" si="7"/>
        <v>1.2005455929060673</v>
      </c>
      <c r="M48" s="6">
        <f t="shared" si="8"/>
        <v>95.971318259526583</v>
      </c>
      <c r="N48" s="6">
        <f t="shared" si="9"/>
        <v>88.564922095626713</v>
      </c>
      <c r="O48" s="6"/>
      <c r="P48" s="6">
        <f>(I48-G48)/K48</f>
        <v>0.99994691555235649</v>
      </c>
      <c r="Q48" s="6">
        <f>(J48-H48)/K48</f>
        <v>-1.0303692412353847E-2</v>
      </c>
      <c r="R48" s="6">
        <f t="shared" si="10"/>
        <v>1.0303692412353847E-2</v>
      </c>
      <c r="S48" s="6">
        <f t="shared" si="11"/>
        <v>0.99994691555235649</v>
      </c>
    </row>
    <row r="49" spans="1:19" x14ac:dyDescent="0.25">
      <c r="A49" s="1">
        <v>118.59075303442648</v>
      </c>
      <c r="B49" s="1">
        <v>60.250019338263442</v>
      </c>
      <c r="C49" s="6">
        <f t="shared" si="0"/>
        <v>2.0697991028701983</v>
      </c>
      <c r="D49" s="6">
        <f t="shared" si="1"/>
        <v>1.0515612118429523</v>
      </c>
      <c r="E49" s="6">
        <f>L49+N49*R49</f>
        <v>1.7101007166283484</v>
      </c>
      <c r="F49" s="6">
        <f>M49+N49*S49</f>
        <v>184.69846310392956</v>
      </c>
      <c r="G49" s="6">
        <f t="shared" si="2"/>
        <v>-64.14051694428575</v>
      </c>
      <c r="H49" s="6">
        <f t="shared" si="3"/>
        <v>96.586624207694328</v>
      </c>
      <c r="I49" s="6">
        <f t="shared" si="4"/>
        <v>66.083783170825569</v>
      </c>
      <c r="J49" s="6">
        <f t="shared" si="5"/>
        <v>95.501888016731371</v>
      </c>
      <c r="K49" s="6">
        <f t="shared" si="6"/>
        <v>130.22881782875311</v>
      </c>
      <c r="L49" s="6">
        <f t="shared" si="7"/>
        <v>0.97163311326990964</v>
      </c>
      <c r="M49" s="6">
        <f t="shared" si="8"/>
        <v>96.04425611221285</v>
      </c>
      <c r="N49" s="6">
        <f t="shared" si="9"/>
        <v>88.657282564555061</v>
      </c>
      <c r="O49" s="6"/>
      <c r="P49" s="6">
        <f>(I49-G49)/K49</f>
        <v>0.99996530941678563</v>
      </c>
      <c r="Q49" s="6">
        <f>(J49-H49)/K49</f>
        <v>-8.3294635476868998E-3</v>
      </c>
      <c r="R49" s="6">
        <f t="shared" si="10"/>
        <v>8.3294635476868998E-3</v>
      </c>
      <c r="S49" s="6">
        <f t="shared" si="11"/>
        <v>0.99996530941678563</v>
      </c>
    </row>
    <row r="50" spans="1:19" x14ac:dyDescent="0.25">
      <c r="A50" s="1">
        <v>118.6729149625379</v>
      </c>
      <c r="B50" s="1">
        <v>60.450332947647951</v>
      </c>
      <c r="C50" s="6">
        <f t="shared" si="0"/>
        <v>2.0712330990355294</v>
      </c>
      <c r="D50" s="6">
        <f t="shared" si="1"/>
        <v>1.0550573438632658</v>
      </c>
      <c r="E50" s="6">
        <f>L50+N50*R50</f>
        <v>1.2940952255125997</v>
      </c>
      <c r="F50" s="6">
        <f>M50+N50*S50</f>
        <v>184.82962913144533</v>
      </c>
      <c r="G50" s="6">
        <f t="shared" si="2"/>
        <v>-64.278967622030223</v>
      </c>
      <c r="H50" s="6">
        <f t="shared" si="3"/>
        <v>96.511038626432182</v>
      </c>
      <c r="I50" s="6">
        <f t="shared" si="4"/>
        <v>65.749563055520881</v>
      </c>
      <c r="J50" s="6">
        <f t="shared" si="5"/>
        <v>95.692136083823854</v>
      </c>
      <c r="K50" s="6">
        <f t="shared" si="6"/>
        <v>130.03110932210467</v>
      </c>
      <c r="L50" s="6">
        <f t="shared" si="7"/>
        <v>0.73529771674532896</v>
      </c>
      <c r="M50" s="6">
        <f t="shared" si="8"/>
        <v>96.101587355128018</v>
      </c>
      <c r="N50" s="6">
        <f t="shared" si="9"/>
        <v>88.729801375387495</v>
      </c>
      <c r="O50" s="6"/>
      <c r="P50" s="6">
        <f>(I50-G50)/K50</f>
        <v>0.99998016901826781</v>
      </c>
      <c r="Q50" s="6">
        <f>(J50-H50)/K50</f>
        <v>-6.2977432621896283E-3</v>
      </c>
      <c r="R50" s="6">
        <f t="shared" si="10"/>
        <v>6.2977432621896283E-3</v>
      </c>
      <c r="S50" s="6">
        <f t="shared" si="11"/>
        <v>0.99998016901826781</v>
      </c>
    </row>
    <row r="51" spans="1:19" x14ac:dyDescent="0.25">
      <c r="A51" s="1">
        <v>118.774726043356</v>
      </c>
      <c r="B51" s="1">
        <v>60.637268952858186</v>
      </c>
      <c r="C51" s="6">
        <f t="shared" si="0"/>
        <v>2.0730100376108194</v>
      </c>
      <c r="D51" s="6">
        <f t="shared" si="1"/>
        <v>1.0583199926447096</v>
      </c>
      <c r="E51" s="6">
        <f>L51+N51*R51</f>
        <v>0.86824088833468172</v>
      </c>
      <c r="F51" s="6">
        <f>M51+N51*S51</f>
        <v>184.92403876506103</v>
      </c>
      <c r="G51" s="6">
        <f t="shared" si="2"/>
        <v>-64.450378394202133</v>
      </c>
      <c r="H51" s="6">
        <f t="shared" si="3"/>
        <v>96.417101324976642</v>
      </c>
      <c r="I51" s="6">
        <f t="shared" si="4"/>
        <v>65.437065038530022</v>
      </c>
      <c r="J51" s="6">
        <f t="shared" si="5"/>
        <v>95.868623725541099</v>
      </c>
      <c r="K51" s="6">
        <f t="shared" si="6"/>
        <v>129.88860145974425</v>
      </c>
      <c r="L51" s="6">
        <f t="shared" si="7"/>
        <v>0.49334332216394472</v>
      </c>
      <c r="M51" s="6">
        <f t="shared" si="8"/>
        <v>96.142862525258863</v>
      </c>
      <c r="N51" s="6">
        <f t="shared" si="9"/>
        <v>88.781967778980501</v>
      </c>
      <c r="O51" s="6"/>
      <c r="P51" s="6">
        <f>(I51-G51)/K51</f>
        <v>0.99999108446007501</v>
      </c>
      <c r="Q51" s="6">
        <f>(J51-H51)/K51</f>
        <v>-4.2226769190792319E-3</v>
      </c>
      <c r="R51" s="6">
        <f t="shared" si="10"/>
        <v>4.2226769190792319E-3</v>
      </c>
      <c r="S51" s="6">
        <f t="shared" si="11"/>
        <v>0.99999108446007501</v>
      </c>
    </row>
    <row r="52" spans="1:19" x14ac:dyDescent="0.25">
      <c r="A52" s="1">
        <v>118.89551596334087</v>
      </c>
      <c r="B52" s="1">
        <v>60.809427952732527</v>
      </c>
      <c r="C52" s="6">
        <f t="shared" si="0"/>
        <v>2.0751182194177757</v>
      </c>
      <c r="D52" s="6">
        <f t="shared" si="1"/>
        <v>1.0613247340294574</v>
      </c>
      <c r="E52" s="6">
        <f>L52+N52*R52</f>
        <v>0.43577871373827737</v>
      </c>
      <c r="F52" s="6">
        <f>M52+N52*S52</f>
        <v>184.98097349045875</v>
      </c>
      <c r="G52" s="6">
        <f t="shared" si="2"/>
        <v>-64.653525355433317</v>
      </c>
      <c r="H52" s="6">
        <f t="shared" si="3"/>
        <v>96.30525812378734</v>
      </c>
      <c r="I52" s="6">
        <f t="shared" si="4"/>
        <v>65.148761566355489</v>
      </c>
      <c r="J52" s="6">
        <f t="shared" si="5"/>
        <v>96.030257639956048</v>
      </c>
      <c r="K52" s="6">
        <f t="shared" si="6"/>
        <v>129.80257823091378</v>
      </c>
      <c r="L52" s="6">
        <f t="shared" si="7"/>
        <v>0.2476181054610862</v>
      </c>
      <c r="M52" s="6">
        <f t="shared" si="8"/>
        <v>96.167757881871694</v>
      </c>
      <c r="N52" s="6">
        <f t="shared" si="9"/>
        <v>88.813414927880558</v>
      </c>
      <c r="O52" s="6"/>
      <c r="P52" s="6">
        <f>(I52-G52)/K52</f>
        <v>0.99999775575239769</v>
      </c>
      <c r="Q52" s="6">
        <f>(J52-H52)/K52</f>
        <v>-2.1186057132245601E-3</v>
      </c>
      <c r="R52" s="6">
        <f t="shared" si="10"/>
        <v>2.1186057132245601E-3</v>
      </c>
      <c r="S52" s="6">
        <f t="shared" si="11"/>
        <v>0.99999775575239769</v>
      </c>
    </row>
    <row r="53" spans="1:19" x14ac:dyDescent="0.25">
      <c r="A53" s="1">
        <v>119.03445789194438</v>
      </c>
      <c r="B53" s="1">
        <v>60.965542108055615</v>
      </c>
      <c r="C53" s="6">
        <f t="shared" si="0"/>
        <v>2.0775432135409782</v>
      </c>
      <c r="D53" s="6">
        <f t="shared" si="1"/>
        <v>1.0640494400488152</v>
      </c>
      <c r="E53" s="6">
        <f>L53+N53*R53</f>
        <v>-9.7266450051097105E-15</v>
      </c>
      <c r="F53" s="6">
        <f>M53+N53*S53</f>
        <v>185</v>
      </c>
      <c r="G53" s="6">
        <f t="shared" si="2"/>
        <v>-64.886908524384012</v>
      </c>
      <c r="H53" s="6">
        <f t="shared" si="3"/>
        <v>96.176078097461698</v>
      </c>
      <c r="I53" s="6">
        <f t="shared" si="4"/>
        <v>64.886908524384012</v>
      </c>
      <c r="J53" s="6">
        <f t="shared" si="5"/>
        <v>96.176078097461712</v>
      </c>
      <c r="K53" s="6">
        <f t="shared" si="6"/>
        <v>129.77381704876802</v>
      </c>
      <c r="L53" s="6">
        <f t="shared" si="7"/>
        <v>0</v>
      </c>
      <c r="M53" s="6">
        <f t="shared" si="8"/>
        <v>96.176078097461698</v>
      </c>
      <c r="N53" s="6">
        <f t="shared" si="9"/>
        <v>88.823921902538288</v>
      </c>
      <c r="O53" s="6"/>
      <c r="P53" s="6">
        <f>(I53-G53)/K53</f>
        <v>1</v>
      </c>
      <c r="Q53" s="6">
        <f>(J53-H53)/K53</f>
        <v>1.0950479101544553E-16</v>
      </c>
      <c r="R53" s="6">
        <f t="shared" si="10"/>
        <v>-1.0950479101544553E-16</v>
      </c>
      <c r="S53" s="6">
        <f t="shared" si="11"/>
        <v>1</v>
      </c>
    </row>
    <row r="54" spans="1:19" x14ac:dyDescent="0.25">
      <c r="A54" s="1">
        <v>119.19057204726747</v>
      </c>
      <c r="B54" s="1">
        <v>61.10448403665913</v>
      </c>
      <c r="C54" s="6">
        <f t="shared" ref="C54:C106" si="12">RADIANS(A54)</f>
        <v>2.0802679195603355</v>
      </c>
      <c r="D54" s="6">
        <f t="shared" ref="D54:D106" si="13">RADIANS(B54)</f>
        <v>1.0664744341720174</v>
      </c>
      <c r="E54" s="6">
        <f>L54+N54*R54</f>
        <v>-0.4357787137382535</v>
      </c>
      <c r="F54" s="6">
        <f>M54+N54*S54</f>
        <v>184.98097349045878</v>
      </c>
      <c r="G54" s="6">
        <f t="shared" ref="G54:G106" si="14">$E$6+$B$1*COS(C54)</f>
        <v>-65.148761566355461</v>
      </c>
      <c r="H54" s="6">
        <f t="shared" ref="H54:H106" si="15">$B$1*SIN(C54)</f>
        <v>96.030257639956062</v>
      </c>
      <c r="I54" s="6">
        <f t="shared" ref="I54:I106" si="16">$E$7+$B$1*COS(D54)</f>
        <v>64.653525355433317</v>
      </c>
      <c r="J54" s="6">
        <f t="shared" ref="J54:J106" si="17">$B$1*SIN(D54)</f>
        <v>96.30525812378734</v>
      </c>
      <c r="K54" s="6">
        <f t="shared" ref="K54:K106" si="18">((I54-G54)^2+(J54-H54)^2)^0.5</f>
        <v>129.80257823091375</v>
      </c>
      <c r="L54" s="6">
        <f t="shared" ref="L54:L106" si="19">(G54+I54)/2</f>
        <v>-0.24761810546107199</v>
      </c>
      <c r="M54" s="6">
        <f t="shared" ref="M54:M106" si="20">(H54+J54)/2</f>
        <v>96.167757881871694</v>
      </c>
      <c r="N54" s="6">
        <f t="shared" ref="N54:N106" si="21">($B$1^2-K54^2/4)^0.5</f>
        <v>88.813414927880572</v>
      </c>
      <c r="O54" s="6"/>
      <c r="P54" s="6">
        <f>(I54-G54)/K54</f>
        <v>0.99999775575239769</v>
      </c>
      <c r="Q54" s="6">
        <f>(J54-H54)/K54</f>
        <v>2.1186057132244508E-3</v>
      </c>
      <c r="R54" s="6">
        <f t="shared" si="10"/>
        <v>-2.1186057132244508E-3</v>
      </c>
      <c r="S54" s="6">
        <f t="shared" ref="S54:S106" si="22">P54</f>
        <v>0.99999775575239769</v>
      </c>
    </row>
    <row r="55" spans="1:19" x14ac:dyDescent="0.25">
      <c r="A55" s="1">
        <v>119.36273104714181</v>
      </c>
      <c r="B55" s="1">
        <v>61.225273956644003</v>
      </c>
      <c r="C55" s="6">
        <f t="shared" si="12"/>
        <v>2.0832726609450836</v>
      </c>
      <c r="D55" s="6">
        <f t="shared" si="13"/>
        <v>1.0685826159789737</v>
      </c>
      <c r="E55" s="6">
        <f>L55+N55*R55</f>
        <v>-0.86824088833464819</v>
      </c>
      <c r="F55" s="6">
        <f>M55+N55*S55</f>
        <v>184.92403876506103</v>
      </c>
      <c r="G55" s="6">
        <f t="shared" si="14"/>
        <v>-65.437065038530008</v>
      </c>
      <c r="H55" s="6">
        <f t="shared" si="15"/>
        <v>95.868623725541113</v>
      </c>
      <c r="I55" s="6">
        <f t="shared" si="16"/>
        <v>64.450378394202147</v>
      </c>
      <c r="J55" s="6">
        <f t="shared" si="17"/>
        <v>96.417101324976628</v>
      </c>
      <c r="K55" s="6">
        <f t="shared" si="18"/>
        <v>129.88860145974425</v>
      </c>
      <c r="L55" s="6">
        <f t="shared" si="19"/>
        <v>-0.49334332216393051</v>
      </c>
      <c r="M55" s="6">
        <f t="shared" si="20"/>
        <v>96.142862525258863</v>
      </c>
      <c r="N55" s="6">
        <f t="shared" si="21"/>
        <v>88.781967778980501</v>
      </c>
      <c r="O55" s="6"/>
      <c r="P55" s="6">
        <f>(I55-G55)/K55</f>
        <v>0.99999108446007501</v>
      </c>
      <c r="Q55" s="6">
        <f>(J55-H55)/K55</f>
        <v>4.2226769190790133E-3</v>
      </c>
      <c r="R55" s="6">
        <f t="shared" si="10"/>
        <v>-4.2226769190790133E-3</v>
      </c>
      <c r="S55" s="6">
        <f t="shared" si="22"/>
        <v>0.99999108446007501</v>
      </c>
    </row>
    <row r="56" spans="1:19" x14ac:dyDescent="0.25">
      <c r="A56" s="1">
        <v>119.54966705235205</v>
      </c>
      <c r="B56" s="1">
        <v>0</v>
      </c>
      <c r="C56" s="6">
        <f t="shared" si="12"/>
        <v>2.0865353097265276</v>
      </c>
      <c r="D56" s="6">
        <f t="shared" si="13"/>
        <v>0</v>
      </c>
      <c r="E56" s="6">
        <f>L56+N56*R56</f>
        <v>42.586823665450993</v>
      </c>
      <c r="F56" s="6">
        <f>M56+N56*S56</f>
        <v>76.633612734833093</v>
      </c>
      <c r="G56" s="6">
        <f t="shared" si="14"/>
        <v>-65.749563055520895</v>
      </c>
      <c r="H56" s="6">
        <f t="shared" si="15"/>
        <v>95.692136083823854</v>
      </c>
      <c r="I56" s="6">
        <f t="shared" si="16"/>
        <v>121.5</v>
      </c>
      <c r="J56" s="6">
        <f t="shared" si="17"/>
        <v>0</v>
      </c>
      <c r="K56" s="6">
        <f t="shared" si="18"/>
        <v>210.28405496558355</v>
      </c>
      <c r="L56" s="6">
        <f t="shared" si="19"/>
        <v>27.875218472239553</v>
      </c>
      <c r="M56" s="6">
        <f t="shared" si="20"/>
        <v>47.846068041911927</v>
      </c>
      <c r="N56" s="6">
        <f t="shared" si="21"/>
        <v>32.328842490999577</v>
      </c>
      <c r="O56" s="6"/>
      <c r="P56" s="6">
        <f>(I56-G56)/K56</f>
        <v>0.89046011161505978</v>
      </c>
      <c r="Q56" s="6">
        <f>(J56-H56)/K56</f>
        <v>-0.45506130314771343</v>
      </c>
      <c r="R56" s="6">
        <f t="shared" si="10"/>
        <v>0.45506130314771343</v>
      </c>
      <c r="S56" s="6">
        <f t="shared" si="22"/>
        <v>0.89046011161505978</v>
      </c>
    </row>
    <row r="57" spans="1:19" x14ac:dyDescent="0.25">
      <c r="A57" s="1">
        <v>119.74998066173654</v>
      </c>
      <c r="B57" s="1">
        <v>61.409246965573523</v>
      </c>
      <c r="C57" s="6">
        <f t="shared" si="12"/>
        <v>2.0900314417468406</v>
      </c>
      <c r="D57" s="6">
        <f t="shared" si="13"/>
        <v>1.0717935507195948</v>
      </c>
      <c r="E57" s="6">
        <f>L57+N57*R57</f>
        <v>-1.7101007166283009</v>
      </c>
      <c r="F57" s="6">
        <f>M57+N57*S57</f>
        <v>184.69846310392956</v>
      </c>
      <c r="G57" s="6">
        <f t="shared" si="14"/>
        <v>-66.083783170825527</v>
      </c>
      <c r="H57" s="6">
        <f t="shared" si="15"/>
        <v>95.501888016731399</v>
      </c>
      <c r="I57" s="6">
        <f t="shared" si="16"/>
        <v>64.140516944285764</v>
      </c>
      <c r="J57" s="6">
        <f t="shared" si="17"/>
        <v>96.586624207694328</v>
      </c>
      <c r="K57" s="6">
        <f t="shared" si="18"/>
        <v>130.22881782875311</v>
      </c>
      <c r="L57" s="6">
        <f t="shared" si="19"/>
        <v>-0.97163311326988122</v>
      </c>
      <c r="M57" s="6">
        <f t="shared" si="20"/>
        <v>96.044256112212864</v>
      </c>
      <c r="N57" s="6">
        <f t="shared" si="21"/>
        <v>88.657282564555061</v>
      </c>
      <c r="O57" s="6"/>
      <c r="P57" s="6">
        <f>(I57-G57)/K57</f>
        <v>0.99996530941678563</v>
      </c>
      <c r="Q57" s="6">
        <f>(J57-H57)/K57</f>
        <v>8.329463547686683E-3</v>
      </c>
      <c r="R57" s="6">
        <f t="shared" si="10"/>
        <v>-8.329463547686683E-3</v>
      </c>
      <c r="S57" s="6">
        <f t="shared" si="22"/>
        <v>0.99996530941678563</v>
      </c>
    </row>
    <row r="58" spans="1:19" x14ac:dyDescent="0.25">
      <c r="A58" s="1">
        <v>119.96215147412448</v>
      </c>
      <c r="B58" s="1">
        <v>61.471247777949984</v>
      </c>
      <c r="C58" s="6">
        <f t="shared" si="12"/>
        <v>2.0937345209996412</v>
      </c>
      <c r="D58" s="6">
        <f t="shared" si="13"/>
        <v>1.0728756690344754</v>
      </c>
      <c r="E58" s="6">
        <f>L58+N58*R58</f>
        <v>-2.1130913087034595</v>
      </c>
      <c r="F58" s="6">
        <f>M58+N58*S58</f>
        <v>184.53153893518328</v>
      </c>
      <c r="G58" s="6">
        <f t="shared" si="14"/>
        <v>-66.437059174973854</v>
      </c>
      <c r="H58" s="6">
        <f t="shared" si="15"/>
        <v>95.299105605485209</v>
      </c>
      <c r="I58" s="6">
        <f t="shared" si="16"/>
        <v>64.035967989161733</v>
      </c>
      <c r="J58" s="6">
        <f t="shared" si="17"/>
        <v>96.643530913568</v>
      </c>
      <c r="K58" s="6">
        <f t="shared" si="18"/>
        <v>130.47995362040209</v>
      </c>
      <c r="L58" s="6">
        <f t="shared" si="19"/>
        <v>-1.2005455929060602</v>
      </c>
      <c r="M58" s="6">
        <f t="shared" si="20"/>
        <v>95.971318259526612</v>
      </c>
      <c r="N58" s="6">
        <f t="shared" si="21"/>
        <v>88.564922095626713</v>
      </c>
      <c r="O58" s="6"/>
      <c r="P58" s="6">
        <f>(I58-G58)/K58</f>
        <v>0.99994691555235649</v>
      </c>
      <c r="Q58" s="6">
        <f>(J58-H58)/K58</f>
        <v>1.030369241235363E-2</v>
      </c>
      <c r="R58" s="6">
        <f t="shared" si="10"/>
        <v>-1.030369241235363E-2</v>
      </c>
      <c r="S58" s="6">
        <f t="shared" si="22"/>
        <v>0.99994691555235649</v>
      </c>
    </row>
    <row r="59" spans="1:19" x14ac:dyDescent="0.25">
      <c r="A59" s="1">
        <v>120.18455019181833</v>
      </c>
      <c r="B59" s="1">
        <v>61.512734060145107</v>
      </c>
      <c r="C59" s="6">
        <f t="shared" si="12"/>
        <v>2.0976161108756126</v>
      </c>
      <c r="D59" s="6">
        <f t="shared" si="13"/>
        <v>1.0735997412531917</v>
      </c>
      <c r="E59" s="6">
        <f>L59+N59*R59</f>
        <v>-2.5000000000000098</v>
      </c>
      <c r="F59" s="6">
        <f>M59+N59*S59</f>
        <v>184.33012701892216</v>
      </c>
      <c r="G59" s="6">
        <f t="shared" si="14"/>
        <v>-66.806556428914291</v>
      </c>
      <c r="H59" s="6">
        <f t="shared" si="15"/>
        <v>95.085145085735235</v>
      </c>
      <c r="I59" s="6">
        <f t="shared" si="16"/>
        <v>63.965977327629936</v>
      </c>
      <c r="J59" s="6">
        <f t="shared" si="17"/>
        <v>96.681545410986374</v>
      </c>
      <c r="K59" s="6">
        <f t="shared" si="18"/>
        <v>130.78227738919736</v>
      </c>
      <c r="L59" s="6">
        <f t="shared" si="19"/>
        <v>-1.4202895506421775</v>
      </c>
      <c r="M59" s="6">
        <f t="shared" si="20"/>
        <v>95.883345248360797</v>
      </c>
      <c r="N59" s="6">
        <f t="shared" si="21"/>
        <v>88.453371785499272</v>
      </c>
      <c r="O59" s="6"/>
      <c r="P59" s="6">
        <f>(I59-G59)/K59</f>
        <v>0.99992549730095204</v>
      </c>
      <c r="Q59" s="6">
        <f>(J59-H59)/K59</f>
        <v>1.220654936677989E-2</v>
      </c>
      <c r="R59" s="6">
        <f t="shared" si="10"/>
        <v>-1.220654936677989E-2</v>
      </c>
      <c r="S59" s="6">
        <f t="shared" si="22"/>
        <v>0.99992549730095204</v>
      </c>
    </row>
    <row r="60" spans="1:19" x14ac:dyDescent="0.25">
      <c r="A60" s="1">
        <v>120.41545210645354</v>
      </c>
      <c r="B60" s="1">
        <v>61.533509643501326</v>
      </c>
      <c r="C60" s="6">
        <f t="shared" si="12"/>
        <v>2.1016461095351557</v>
      </c>
      <c r="D60" s="6">
        <f t="shared" si="13"/>
        <v>1.0739623435867802</v>
      </c>
      <c r="E60" s="6">
        <f>L60+N60*R60</f>
        <v>-2.8678821817552165</v>
      </c>
      <c r="F60" s="6">
        <f>M60+N60*S60</f>
        <v>184.09576022144495</v>
      </c>
      <c r="G60" s="6">
        <f t="shared" si="14"/>
        <v>-67.189299285701011</v>
      </c>
      <c r="H60" s="6">
        <f t="shared" si="15"/>
        <v>94.861488208163905</v>
      </c>
      <c r="I60" s="6">
        <f t="shared" si="16"/>
        <v>63.930916925292003</v>
      </c>
      <c r="J60" s="6">
        <f t="shared" si="17"/>
        <v>96.700563340515899</v>
      </c>
      <c r="K60" s="6">
        <f t="shared" si="18"/>
        <v>131.13311289129069</v>
      </c>
      <c r="L60" s="6">
        <f t="shared" si="19"/>
        <v>-1.6291911802045043</v>
      </c>
      <c r="M60" s="6">
        <f t="shared" si="20"/>
        <v>95.781025774339895</v>
      </c>
      <c r="N60" s="6">
        <f t="shared" si="21"/>
        <v>88.323420879515325</v>
      </c>
      <c r="O60" s="6"/>
      <c r="P60" s="6">
        <f>(I60-G60)/K60</f>
        <v>0.99990165199305259</v>
      </c>
      <c r="Q60" s="6">
        <f>(J60-H60)/K60</f>
        <v>1.4024490777372046E-2</v>
      </c>
      <c r="R60" s="6">
        <f t="shared" si="10"/>
        <v>-1.4024490777372046E-2</v>
      </c>
      <c r="S60" s="6">
        <f t="shared" si="22"/>
        <v>0.99990165199305259</v>
      </c>
    </row>
    <row r="61" spans="1:19" x14ac:dyDescent="0.25">
      <c r="A61" s="1">
        <v>120.65305178178232</v>
      </c>
      <c r="B61" s="1">
        <v>61.533532966222353</v>
      </c>
      <c r="C61" s="6">
        <f t="shared" si="12"/>
        <v>2.1057930061713126</v>
      </c>
      <c r="D61" s="6">
        <f t="shared" si="13"/>
        <v>1.0739627506450529</v>
      </c>
      <c r="E61" s="6">
        <f>L61+N61*R61</f>
        <v>-3.2139380484326843</v>
      </c>
      <c r="F61" s="6">
        <f>M61+N61*S61</f>
        <v>183.83022221559486</v>
      </c>
      <c r="G61" s="6">
        <f t="shared" si="14"/>
        <v>-67.582200107734451</v>
      </c>
      <c r="H61" s="6">
        <f t="shared" si="15"/>
        <v>94.629735448621162</v>
      </c>
      <c r="I61" s="6">
        <f t="shared" si="16"/>
        <v>63.930877562523378</v>
      </c>
      <c r="J61" s="6">
        <f t="shared" si="17"/>
        <v>96.700584682946371</v>
      </c>
      <c r="K61" s="6">
        <f t="shared" si="18"/>
        <v>131.52938080464978</v>
      </c>
      <c r="L61" s="6">
        <f t="shared" si="19"/>
        <v>-1.8256612726055366</v>
      </c>
      <c r="M61" s="6">
        <f t="shared" si="20"/>
        <v>95.665160065783766</v>
      </c>
      <c r="N61" s="6">
        <f t="shared" si="21"/>
        <v>88.17599160931708</v>
      </c>
      <c r="O61" s="6"/>
      <c r="P61" s="6">
        <f>(I61-G61)/K61</f>
        <v>0.99987604948573294</v>
      </c>
      <c r="Q61" s="6">
        <f>(J61-H61)/K61</f>
        <v>1.5744385183420563E-2</v>
      </c>
      <c r="R61" s="6">
        <f t="shared" si="10"/>
        <v>-1.5744385183420563E-2</v>
      </c>
      <c r="S61" s="6">
        <f t="shared" si="22"/>
        <v>0.99987604948573294</v>
      </c>
    </row>
    <row r="62" spans="1:19" x14ac:dyDescent="0.25">
      <c r="A62" s="1">
        <v>120.89547872977123</v>
      </c>
      <c r="B62" s="1">
        <v>61.512913283996603</v>
      </c>
      <c r="C62" s="6">
        <f t="shared" si="12"/>
        <v>2.1100241546092797</v>
      </c>
      <c r="D62" s="6">
        <f t="shared" si="13"/>
        <v>1.0736028692994986</v>
      </c>
      <c r="E62" s="6">
        <f>L62+N62*R62</f>
        <v>-3.5355339059327173</v>
      </c>
      <c r="F62" s="6">
        <f>M62+N62*S62</f>
        <v>183.53553390593277</v>
      </c>
      <c r="G62" s="6">
        <f t="shared" si="14"/>
        <v>-67.982089362056882</v>
      </c>
      <c r="H62" s="6">
        <f t="shared" si="15"/>
        <v>94.391596984565425</v>
      </c>
      <c r="I62" s="6">
        <f t="shared" si="16"/>
        <v>63.965674903022183</v>
      </c>
      <c r="J62" s="6">
        <f t="shared" si="17"/>
        <v>96.681709526519995</v>
      </c>
      <c r="K62" s="6">
        <f t="shared" si="18"/>
        <v>131.96763660082607</v>
      </c>
      <c r="L62" s="6">
        <f t="shared" si="19"/>
        <v>-2.0082072295173496</v>
      </c>
      <c r="M62" s="6">
        <f t="shared" si="20"/>
        <v>95.536653255542717</v>
      </c>
      <c r="N62" s="6">
        <f t="shared" si="21"/>
        <v>88.012133950371179</v>
      </c>
      <c r="O62" s="6"/>
      <c r="P62" s="6">
        <f>(I62-G62)/K62</f>
        <v>0.99984941508191805</v>
      </c>
      <c r="Q62" s="6">
        <f>(J62-H62)/K62</f>
        <v>1.7353592145335394E-2</v>
      </c>
      <c r="R62" s="6">
        <f t="shared" si="10"/>
        <v>-1.7353592145335394E-2</v>
      </c>
      <c r="S62" s="6">
        <f t="shared" si="22"/>
        <v>0.99984941508191805</v>
      </c>
    </row>
    <row r="63" spans="1:19" x14ac:dyDescent="0.25">
      <c r="A63" s="1">
        <v>121.14081386624169</v>
      </c>
      <c r="B63" s="1">
        <v>61.471905926781467</v>
      </c>
      <c r="C63" s="6">
        <f t="shared" si="12"/>
        <v>2.1143060605115189</v>
      </c>
      <c r="D63" s="6">
        <f t="shared" si="13"/>
        <v>1.0728871558985529</v>
      </c>
      <c r="E63" s="6">
        <f>L63+N63*R63</f>
        <v>-3.8302222155948629</v>
      </c>
      <c r="F63" s="6">
        <f>M63+N63*S63</f>
        <v>183.21393804843268</v>
      </c>
      <c r="G63" s="6">
        <f t="shared" si="14"/>
        <v>-68.385746272429188</v>
      </c>
      <c r="H63" s="6">
        <f t="shared" si="15"/>
        <v>94.148881411458134</v>
      </c>
      <c r="I63" s="6">
        <f t="shared" si="16"/>
        <v>64.03485785459219</v>
      </c>
      <c r="J63" s="6">
        <f t="shared" si="17"/>
        <v>96.644134380715499</v>
      </c>
      <c r="K63" s="6">
        <f t="shared" si="18"/>
        <v>132.44411155180097</v>
      </c>
      <c r="L63" s="6">
        <f t="shared" si="19"/>
        <v>-2.1754442089184991</v>
      </c>
      <c r="M63" s="6">
        <f t="shared" si="20"/>
        <v>95.396507896086817</v>
      </c>
      <c r="N63" s="6">
        <f t="shared" si="21"/>
        <v>87.833019581553302</v>
      </c>
      <c r="O63" s="6"/>
      <c r="P63" s="6">
        <f>(I63-G63)/K63</f>
        <v>0.99982251060840543</v>
      </c>
      <c r="Q63" s="6">
        <f>(J63-H63)/K63</f>
        <v>1.8840044604636366E-2</v>
      </c>
      <c r="R63" s="6">
        <f t="shared" si="10"/>
        <v>-1.8840044604636366E-2</v>
      </c>
      <c r="S63" s="6">
        <f t="shared" si="22"/>
        <v>0.99982251060840543</v>
      </c>
    </row>
    <row r="64" spans="1:19" x14ac:dyDescent="0.25">
      <c r="A64" s="1">
        <v>121.38710652940794</v>
      </c>
      <c r="B64" s="1">
        <v>61.410906799132576</v>
      </c>
      <c r="C64" s="6">
        <f t="shared" si="12"/>
        <v>2.1186046784072756</v>
      </c>
      <c r="D64" s="6">
        <f t="shared" si="13"/>
        <v>1.0718225202802354</v>
      </c>
      <c r="E64" s="6">
        <f>L64+N64*R64</f>
        <v>-4.0957602214449587</v>
      </c>
      <c r="F64" s="6">
        <f>M64+N64*S64</f>
        <v>182.86788218175522</v>
      </c>
      <c r="G64" s="6">
        <f t="shared" si="14"/>
        <v>-68.789929522656593</v>
      </c>
      <c r="H64" s="6">
        <f t="shared" si="15"/>
        <v>93.903482231965384</v>
      </c>
      <c r="I64" s="6">
        <f t="shared" si="16"/>
        <v>64.137718850130199</v>
      </c>
      <c r="J64" s="6">
        <f t="shared" si="17"/>
        <v>96.58814913981243</v>
      </c>
      <c r="K64" s="6">
        <f t="shared" si="18"/>
        <v>132.95475598234663</v>
      </c>
      <c r="L64" s="6">
        <f t="shared" si="19"/>
        <v>-2.3261053362631969</v>
      </c>
      <c r="M64" s="6">
        <f t="shared" si="20"/>
        <v>95.245815685888914</v>
      </c>
      <c r="N64" s="6">
        <f t="shared" si="21"/>
        <v>87.639935049146771</v>
      </c>
      <c r="O64" s="6"/>
      <c r="P64" s="6">
        <f>(I64-G64)/K64</f>
        <v>0.99979611402871937</v>
      </c>
      <c r="Q64" s="6">
        <f>(J64-H64)/K64</f>
        <v>2.0192334512678194E-2</v>
      </c>
      <c r="R64" s="6">
        <f t="shared" si="10"/>
        <v>-2.0192334512678194E-2</v>
      </c>
      <c r="S64" s="6">
        <f t="shared" si="22"/>
        <v>0.99979611402871937</v>
      </c>
    </row>
    <row r="65" spans="1:19" x14ac:dyDescent="0.25">
      <c r="A65" s="1">
        <v>121.63239184791462</v>
      </c>
      <c r="B65" s="1">
        <v>61.330446312639317</v>
      </c>
      <c r="C65" s="6">
        <f t="shared" si="12"/>
        <v>2.1228857148220199</v>
      </c>
      <c r="D65" s="6">
        <f t="shared" si="13"/>
        <v>1.0704182198731718</v>
      </c>
      <c r="E65" s="6">
        <f>L65+N65*R65</f>
        <v>-4.3301270189221519</v>
      </c>
      <c r="F65" s="6">
        <f>M65+N65*S65</f>
        <v>182.50000000000006</v>
      </c>
      <c r="G65" s="6">
        <f t="shared" si="14"/>
        <v>-69.191407538342588</v>
      </c>
      <c r="H65" s="6">
        <f t="shared" si="15"/>
        <v>93.657362210585816</v>
      </c>
      <c r="I65" s="6">
        <f t="shared" si="16"/>
        <v>64.27330568035174</v>
      </c>
      <c r="J65" s="6">
        <f t="shared" si="17"/>
        <v>96.514134755320441</v>
      </c>
      <c r="K65" s="6">
        <f t="shared" si="18"/>
        <v>133.49528390141978</v>
      </c>
      <c r="L65" s="6">
        <f t="shared" si="19"/>
        <v>-2.4590509289954241</v>
      </c>
      <c r="M65" s="6">
        <f t="shared" si="20"/>
        <v>95.085748482953136</v>
      </c>
      <c r="N65" s="6">
        <f t="shared" si="21"/>
        <v>87.434274137890768</v>
      </c>
      <c r="O65" s="6"/>
      <c r="P65" s="6">
        <f>(I65-G65)/K65</f>
        <v>0.99977099803205016</v>
      </c>
      <c r="Q65" s="6">
        <f>(J65-H65)/K65</f>
        <v>2.139980126072635E-2</v>
      </c>
      <c r="R65" s="6">
        <f t="shared" si="10"/>
        <v>-2.139980126072635E-2</v>
      </c>
      <c r="S65" s="6">
        <f t="shared" si="22"/>
        <v>0.99977099803205016</v>
      </c>
    </row>
    <row r="66" spans="1:19" x14ac:dyDescent="0.25">
      <c r="A66" s="1">
        <v>121.87470825291291</v>
      </c>
      <c r="B66" s="1">
        <v>61.23118292173158</v>
      </c>
      <c r="C66" s="6">
        <f t="shared" si="12"/>
        <v>2.1271149339208364</v>
      </c>
      <c r="D66" s="6">
        <f t="shared" si="13"/>
        <v>1.0686857468751374</v>
      </c>
      <c r="E66" s="6">
        <f>L66+N66*R66</f>
        <v>-4.5315389351832502</v>
      </c>
      <c r="F66" s="6">
        <f>M66+N66*S66</f>
        <v>182.11309130870345</v>
      </c>
      <c r="G66" s="6">
        <f t="shared" si="14"/>
        <v>-69.586987920588768</v>
      </c>
      <c r="H66" s="6">
        <f t="shared" si="15"/>
        <v>93.41253574501323</v>
      </c>
      <c r="I66" s="6">
        <f t="shared" si="16"/>
        <v>64.440434530565</v>
      </c>
      <c r="J66" s="6">
        <f t="shared" si="17"/>
        <v>96.422561632197684</v>
      </c>
      <c r="K66" s="6">
        <f t="shared" si="18"/>
        <v>134.06121819803653</v>
      </c>
      <c r="L66" s="6">
        <f t="shared" si="19"/>
        <v>-2.5732766950118844</v>
      </c>
      <c r="M66" s="6">
        <f t="shared" si="20"/>
        <v>94.91754868860545</v>
      </c>
      <c r="N66" s="6">
        <f t="shared" si="21"/>
        <v>87.217529452596906</v>
      </c>
      <c r="O66" s="6"/>
      <c r="P66" s="6">
        <f>(I66-G66)/K66</f>
        <v>0.99974790810245484</v>
      </c>
      <c r="Q66" s="6">
        <f>(J66-H66)/K66</f>
        <v>2.2452622224706439E-2</v>
      </c>
      <c r="R66" s="6">
        <f t="shared" si="10"/>
        <v>-2.2452622224706439E-2</v>
      </c>
      <c r="S66" s="6">
        <f t="shared" si="22"/>
        <v>0.99974790810245484</v>
      </c>
    </row>
    <row r="67" spans="1:19" x14ac:dyDescent="0.25">
      <c r="A67" s="1">
        <v>122.11211493978561</v>
      </c>
      <c r="B67" s="1">
        <v>61.113896409908619</v>
      </c>
      <c r="C67" s="6">
        <f t="shared" si="12"/>
        <v>2.1312584622730162</v>
      </c>
      <c r="D67" s="6">
        <f t="shared" si="13"/>
        <v>1.0666387110756474</v>
      </c>
      <c r="E67" s="6">
        <f>L67+N67*R67</f>
        <v>-4.6984631039295319</v>
      </c>
      <c r="F67" s="6">
        <f>M67+N67*S67</f>
        <v>181.71010071662835</v>
      </c>
      <c r="G67" s="6">
        <f t="shared" si="14"/>
        <v>-69.973545661328501</v>
      </c>
      <c r="H67" s="6">
        <f t="shared" si="15"/>
        <v>93.171049461689179</v>
      </c>
      <c r="I67" s="6">
        <f t="shared" si="16"/>
        <v>64.637703908672151</v>
      </c>
      <c r="J67" s="6">
        <f t="shared" si="17"/>
        <v>96.313988720820234</v>
      </c>
      <c r="K67" s="6">
        <f t="shared" si="18"/>
        <v>134.64793566179762</v>
      </c>
      <c r="L67" s="6">
        <f t="shared" si="19"/>
        <v>-2.667920876328175</v>
      </c>
      <c r="M67" s="6">
        <f t="shared" si="20"/>
        <v>94.742519091254707</v>
      </c>
      <c r="N67" s="6">
        <f t="shared" si="21"/>
        <v>86.991283215642369</v>
      </c>
      <c r="O67" s="6"/>
      <c r="P67" s="6">
        <f>(I67-G67)/K67</f>
        <v>0.99972754062944491</v>
      </c>
      <c r="Q67" s="6">
        <f>(J67-H67)/K67</f>
        <v>2.3341904528156616E-2</v>
      </c>
      <c r="R67" s="6">
        <f t="shared" si="10"/>
        <v>-2.3341904528156616E-2</v>
      </c>
      <c r="S67" s="6">
        <f t="shared" si="22"/>
        <v>0.99972754062944491</v>
      </c>
    </row>
    <row r="68" spans="1:19" x14ac:dyDescent="0.25">
      <c r="A68" s="1">
        <v>122.34270909784954</v>
      </c>
      <c r="B68" s="1">
        <v>60.979481044140421</v>
      </c>
      <c r="C68" s="6">
        <f t="shared" si="12"/>
        <v>2.1352830895670958</v>
      </c>
      <c r="D68" s="6">
        <f t="shared" si="13"/>
        <v>1.0642927203777199</v>
      </c>
      <c r="E68" s="6">
        <f>L68+N68*R68</f>
        <v>-4.8296291314453317</v>
      </c>
      <c r="F68" s="6">
        <f>M68+N68*S68</f>
        <v>181.29409522551259</v>
      </c>
      <c r="G68" s="6">
        <f t="shared" si="14"/>
        <v>-70.348049832077592</v>
      </c>
      <c r="H68" s="6">
        <f t="shared" si="15"/>
        <v>92.934961295312931</v>
      </c>
      <c r="I68" s="6">
        <f t="shared" si="16"/>
        <v>64.863509196841903</v>
      </c>
      <c r="J68" s="6">
        <f t="shared" si="17"/>
        <v>96.189063235892732</v>
      </c>
      <c r="K68" s="6">
        <f t="shared" si="18"/>
        <v>135.25071117916781</v>
      </c>
      <c r="L68" s="6">
        <f t="shared" si="19"/>
        <v>-2.7422703176178445</v>
      </c>
      <c r="M68" s="6">
        <f t="shared" si="20"/>
        <v>94.562012265602831</v>
      </c>
      <c r="N68" s="6">
        <f t="shared" si="21"/>
        <v>86.757197288653416</v>
      </c>
      <c r="O68" s="6"/>
      <c r="P68" s="6">
        <f>(I68-G68)/K68</f>
        <v>0.99971052166818974</v>
      </c>
      <c r="Q68" s="6">
        <f>(J68-H68)/K68</f>
        <v>2.4059776929890326E-2</v>
      </c>
      <c r="R68" s="6">
        <f t="shared" si="10"/>
        <v>-2.4059776929890326E-2</v>
      </c>
      <c r="S68" s="6">
        <f t="shared" si="22"/>
        <v>0.99971052166818974</v>
      </c>
    </row>
    <row r="69" spans="1:19" x14ac:dyDescent="0.25">
      <c r="A69" s="1">
        <v>122.56464273941417</v>
      </c>
      <c r="B69" s="1">
        <v>60.828938682758924</v>
      </c>
      <c r="C69" s="6">
        <f t="shared" si="12"/>
        <v>2.1391565623333397</v>
      </c>
      <c r="D69" s="6">
        <f t="shared" si="13"/>
        <v>1.0616652605078858</v>
      </c>
      <c r="E69" s="6">
        <f>L69+N69*R69</f>
        <v>-4.9240387650610238</v>
      </c>
      <c r="F69" s="6">
        <f>M69+N69*S69</f>
        <v>180.86824088833464</v>
      </c>
      <c r="G69" s="6">
        <f t="shared" si="14"/>
        <v>-70.70758850213133</v>
      </c>
      <c r="H69" s="6">
        <f t="shared" si="15"/>
        <v>92.706318359442392</v>
      </c>
      <c r="I69" s="6">
        <f t="shared" si="16"/>
        <v>65.116057611021688</v>
      </c>
      <c r="J69" s="6">
        <f t="shared" si="17"/>
        <v>96.048520895699397</v>
      </c>
      <c r="K69" s="6">
        <f t="shared" si="18"/>
        <v>135.86476055719669</v>
      </c>
      <c r="L69" s="6">
        <f t="shared" si="19"/>
        <v>-2.7957654455548209</v>
      </c>
      <c r="M69" s="6">
        <f t="shared" si="20"/>
        <v>94.377419627570902</v>
      </c>
      <c r="N69" s="6">
        <f t="shared" si="21"/>
        <v>86.517002431221016</v>
      </c>
      <c r="O69" s="6"/>
      <c r="P69" s="6">
        <f>(I69-G69)/K69</f>
        <v>0.99969738699074684</v>
      </c>
      <c r="Q69" s="6">
        <f>(J69-H69)/K69</f>
        <v>2.4599480561039201E-2</v>
      </c>
      <c r="R69" s="6">
        <f t="shared" si="10"/>
        <v>-2.4599480561039201E-2</v>
      </c>
      <c r="S69" s="6">
        <f t="shared" si="22"/>
        <v>0.99969738699074684</v>
      </c>
    </row>
    <row r="70" spans="1:19" x14ac:dyDescent="0.25">
      <c r="A70" s="1">
        <v>122.7761389719429</v>
      </c>
      <c r="B70" s="1">
        <v>60.663371888526264</v>
      </c>
      <c r="C70" s="6">
        <f t="shared" si="12"/>
        <v>2.1428478679465295</v>
      </c>
      <c r="D70" s="6">
        <f t="shared" si="13"/>
        <v>1.0587755748165539</v>
      </c>
      <c r="E70" s="6">
        <f>L70+N70*R70</f>
        <v>-4.9809734904587737</v>
      </c>
      <c r="F70" s="6">
        <f>M70+N70*S70</f>
        <v>180.4357787137383</v>
      </c>
      <c r="G70" s="6">
        <f t="shared" si="14"/>
        <v>-71.04939170527183</v>
      </c>
      <c r="H70" s="6">
        <f t="shared" si="15"/>
        <v>92.48713395674072</v>
      </c>
      <c r="I70" s="6">
        <f t="shared" si="16"/>
        <v>65.393383406775484</v>
      </c>
      <c r="J70" s="6">
        <f t="shared" si="17"/>
        <v>95.893186540912794</v>
      </c>
      <c r="K70" s="6">
        <f t="shared" si="18"/>
        <v>136.48528153058433</v>
      </c>
      <c r="L70" s="6">
        <f t="shared" si="19"/>
        <v>-2.8280041492481729</v>
      </c>
      <c r="M70" s="6">
        <f t="shared" si="20"/>
        <v>94.190160248826757</v>
      </c>
      <c r="N70" s="6">
        <f t="shared" si="21"/>
        <v>86.272486815782031</v>
      </c>
      <c r="O70" s="6"/>
      <c r="P70" s="6">
        <f>(I70-G70)/K70</f>
        <v>0.99968856408500362</v>
      </c>
      <c r="Q70" s="6">
        <f>(J70-H70)/K70</f>
        <v>2.4955457071822264E-2</v>
      </c>
      <c r="R70" s="6">
        <f t="shared" si="10"/>
        <v>-2.4955457071822264E-2</v>
      </c>
      <c r="S70" s="6">
        <f t="shared" si="22"/>
        <v>0.99968856408500362</v>
      </c>
    </row>
    <row r="71" spans="1:19" x14ac:dyDescent="0.25">
      <c r="A71" s="1">
        <v>122.97550756805992</v>
      </c>
      <c r="B71" s="1">
        <v>60.483977065558001</v>
      </c>
      <c r="C71" s="6">
        <f t="shared" si="12"/>
        <v>2.1463275063738503</v>
      </c>
      <c r="D71" s="6">
        <f t="shared" si="13"/>
        <v>1.0556445444947253</v>
      </c>
      <c r="E71" s="6">
        <f>L71+N71*R71</f>
        <v>-4.9999999999999858</v>
      </c>
      <c r="F71" s="6">
        <f>M71+N71*S71</f>
        <v>180</v>
      </c>
      <c r="G71" s="6">
        <f t="shared" si="14"/>
        <v>-71.370852333003313</v>
      </c>
      <c r="H71" s="6">
        <f t="shared" si="15"/>
        <v>92.279364112025121</v>
      </c>
      <c r="I71" s="6">
        <f t="shared" si="16"/>
        <v>65.693363223267198</v>
      </c>
      <c r="J71" s="6">
        <f t="shared" si="17"/>
        <v>95.723974962132829</v>
      </c>
      <c r="K71" s="6">
        <f t="shared" si="18"/>
        <v>137.10749261059539</v>
      </c>
      <c r="L71" s="6">
        <f t="shared" si="19"/>
        <v>-2.8387445548680574</v>
      </c>
      <c r="M71" s="6">
        <f t="shared" si="20"/>
        <v>94.001669537078982</v>
      </c>
      <c r="N71" s="6">
        <f t="shared" si="21"/>
        <v>86.025483826066818</v>
      </c>
      <c r="O71" s="6"/>
      <c r="P71" s="6">
        <f>(I71-G71)/K71</f>
        <v>0.9996843567517657</v>
      </c>
      <c r="Q71" s="6">
        <f>(J71-H71)/K71</f>
        <v>2.5123432604014489E-2</v>
      </c>
      <c r="R71" s="6">
        <f t="shared" si="10"/>
        <v>-2.5123432604014489E-2</v>
      </c>
      <c r="S71" s="6">
        <f t="shared" si="22"/>
        <v>0.9996843567517657</v>
      </c>
    </row>
    <row r="72" spans="1:19" x14ac:dyDescent="0.25">
      <c r="A72" s="1">
        <v>123.16115969746431</v>
      </c>
      <c r="B72" s="1" t="s">
        <v>33</v>
      </c>
      <c r="C72" s="6">
        <f t="shared" si="12"/>
        <v>2.1495677472952956</v>
      </c>
      <c r="D72" s="6" t="e">
        <f t="shared" si="13"/>
        <v>#VALUE!</v>
      </c>
      <c r="E72" s="6" t="e">
        <f>L72+N72*R72</f>
        <v>#VALUE!</v>
      </c>
      <c r="F72" s="6" t="e">
        <f>M72+N72*S72</f>
        <v>#VALUE!</v>
      </c>
      <c r="G72" s="6">
        <f t="shared" si="14"/>
        <v>-71.669544884992447</v>
      </c>
      <c r="H72" s="6">
        <f t="shared" si="15"/>
        <v>92.084884038222469</v>
      </c>
      <c r="I72" s="6" t="e">
        <f t="shared" si="16"/>
        <v>#VALUE!</v>
      </c>
      <c r="J72" s="6" t="e">
        <f t="shared" si="17"/>
        <v>#VALUE!</v>
      </c>
      <c r="K72" s="6" t="e">
        <f t="shared" si="18"/>
        <v>#VALUE!</v>
      </c>
      <c r="L72" s="6" t="e">
        <f t="shared" si="19"/>
        <v>#VALUE!</v>
      </c>
      <c r="M72" s="6" t="e">
        <f t="shared" si="20"/>
        <v>#VALUE!</v>
      </c>
      <c r="N72" s="6" t="e">
        <f t="shared" si="21"/>
        <v>#VALUE!</v>
      </c>
      <c r="O72" s="6"/>
      <c r="P72" s="6" t="e">
        <f>(I72-G72)/K72</f>
        <v>#VALUE!</v>
      </c>
      <c r="Q72" s="6" t="e">
        <f>(J72-H72)/K72</f>
        <v>#VALUE!</v>
      </c>
      <c r="R72" s="6" t="e">
        <f t="shared" si="10"/>
        <v>#VALUE!</v>
      </c>
      <c r="S72" s="6" t="e">
        <f t="shared" si="22"/>
        <v>#VALUE!</v>
      </c>
    </row>
    <row r="73" spans="1:19" x14ac:dyDescent="0.25">
      <c r="A73" s="1">
        <v>123.3316216924795</v>
      </c>
      <c r="B73" s="1">
        <v>60.088917021189488</v>
      </c>
      <c r="C73" s="6">
        <f t="shared" si="12"/>
        <v>2.1525428703578289</v>
      </c>
      <c r="D73" s="6">
        <f t="shared" si="13"/>
        <v>1.0487494459774198</v>
      </c>
      <c r="E73" s="6">
        <f>L73+N73*R73</f>
        <v>-4.9240387650610575</v>
      </c>
      <c r="F73" s="6">
        <f>M73+N73*S73</f>
        <v>179.13175911166536</v>
      </c>
      <c r="G73" s="6">
        <f t="shared" si="14"/>
        <v>-71.943242052174895</v>
      </c>
      <c r="H73" s="6">
        <f t="shared" si="15"/>
        <v>91.905464963854001</v>
      </c>
      <c r="I73" s="6">
        <f t="shared" si="16"/>
        <v>66.352095995514873</v>
      </c>
      <c r="J73" s="6">
        <f t="shared" si="17"/>
        <v>95.348033880614551</v>
      </c>
      <c r="K73" s="6">
        <f t="shared" si="18"/>
        <v>138.3381791353039</v>
      </c>
      <c r="L73" s="6">
        <f t="shared" si="19"/>
        <v>-2.7955730283300113</v>
      </c>
      <c r="M73" s="6">
        <f t="shared" si="20"/>
        <v>93.626749422234269</v>
      </c>
      <c r="N73" s="6">
        <f t="shared" si="21"/>
        <v>85.531497405237459</v>
      </c>
      <c r="O73" s="6"/>
      <c r="P73" s="6">
        <f>(I73-G73)/K73</f>
        <v>0.99969031623893045</v>
      </c>
      <c r="Q73" s="6">
        <f>(J73-H73)/K73</f>
        <v>2.4885168637310814E-2</v>
      </c>
      <c r="R73" s="6">
        <f t="shared" si="10"/>
        <v>-2.4885168637310814E-2</v>
      </c>
      <c r="S73" s="6">
        <f t="shared" si="22"/>
        <v>0.99969031623893045</v>
      </c>
    </row>
    <row r="74" spans="1:19" x14ac:dyDescent="0.25">
      <c r="A74" s="1">
        <v>123.48554772533083</v>
      </c>
      <c r="B74" s="1">
        <v>59.87605195351103</v>
      </c>
      <c r="C74" s="6">
        <f t="shared" si="12"/>
        <v>2.1552293864356176</v>
      </c>
      <c r="D74" s="6">
        <f t="shared" si="13"/>
        <v>1.0450342496839502</v>
      </c>
      <c r="E74" s="6">
        <f>L74+N74*R74</f>
        <v>-4.829629131445337</v>
      </c>
      <c r="F74" s="6">
        <f>M74+N74*S74</f>
        <v>178.70590477448738</v>
      </c>
      <c r="G74" s="6">
        <f t="shared" si="14"/>
        <v>-72.189929143987158</v>
      </c>
      <c r="H74" s="6">
        <f t="shared" si="15"/>
        <v>91.742751760004552</v>
      </c>
      <c r="I74" s="6">
        <f t="shared" si="16"/>
        <v>66.705953290050843</v>
      </c>
      <c r="J74" s="6">
        <f t="shared" si="17"/>
        <v>95.143590017072228</v>
      </c>
      <c r="K74" s="6">
        <f t="shared" si="18"/>
        <v>138.93751062251278</v>
      </c>
      <c r="L74" s="6">
        <f t="shared" si="19"/>
        <v>-2.7419879269681573</v>
      </c>
      <c r="M74" s="6">
        <f t="shared" si="20"/>
        <v>93.44317088853839</v>
      </c>
      <c r="N74" s="6">
        <f t="shared" si="21"/>
        <v>85.288287797943198</v>
      </c>
      <c r="O74" s="6"/>
      <c r="P74" s="6">
        <f>(I74-G74)/K74</f>
        <v>0.99970038193222088</v>
      </c>
      <c r="Q74" s="6">
        <f>(J74-H74)/K74</f>
        <v>2.4477466465536488E-2</v>
      </c>
      <c r="R74" s="6">
        <f t="shared" si="10"/>
        <v>-2.4477466465536488E-2</v>
      </c>
      <c r="S74" s="6">
        <f t="shared" si="22"/>
        <v>0.99970038193222088</v>
      </c>
    </row>
    <row r="75" spans="1:19" x14ac:dyDescent="0.25">
      <c r="A75" s="1">
        <v>123.6217312808907</v>
      </c>
      <c r="B75" s="1">
        <v>59.654945060285634</v>
      </c>
      <c r="C75" s="6">
        <f t="shared" si="12"/>
        <v>2.1576062378672098</v>
      </c>
      <c r="D75" s="6">
        <f t="shared" si="13"/>
        <v>1.0411752063983115</v>
      </c>
      <c r="E75" s="6">
        <f>L75+N75*R75</f>
        <v>-4.6984631039295408</v>
      </c>
      <c r="F75" s="6">
        <f>M75+N75*S75</f>
        <v>178.28989928337165</v>
      </c>
      <c r="G75" s="6">
        <f t="shared" si="14"/>
        <v>-72.407816398076562</v>
      </c>
      <c r="H75" s="6">
        <f t="shared" si="15"/>
        <v>91.598241804186372</v>
      </c>
      <c r="I75" s="6">
        <f t="shared" si="16"/>
        <v>67.072704542011238</v>
      </c>
      <c r="J75" s="6">
        <f t="shared" si="17"/>
        <v>94.929839933955023</v>
      </c>
      <c r="K75" s="6">
        <f t="shared" si="18"/>
        <v>139.52030414178628</v>
      </c>
      <c r="L75" s="6">
        <f t="shared" si="19"/>
        <v>-2.6675559280326624</v>
      </c>
      <c r="M75" s="6">
        <f t="shared" si="20"/>
        <v>93.264040869070698</v>
      </c>
      <c r="N75" s="6">
        <f t="shared" si="21"/>
        <v>85.050109835589652</v>
      </c>
      <c r="O75" s="6"/>
      <c r="P75" s="6">
        <f>(I75-G75)/K75</f>
        <v>0.99971485726078935</v>
      </c>
      <c r="Q75" s="6">
        <f>(J75-H75)/K75</f>
        <v>2.3878948302628003E-2</v>
      </c>
      <c r="R75" s="6">
        <f t="shared" si="10"/>
        <v>-2.3878948302628003E-2</v>
      </c>
      <c r="S75" s="6">
        <f t="shared" si="22"/>
        <v>0.99971485726078935</v>
      </c>
    </row>
    <row r="76" spans="1:19" x14ac:dyDescent="0.25">
      <c r="A76" s="1">
        <v>123.73911531432493</v>
      </c>
      <c r="B76" s="1">
        <v>59.427157610070552</v>
      </c>
      <c r="C76" s="6">
        <f t="shared" si="12"/>
        <v>2.1596549757399082</v>
      </c>
      <c r="D76" s="6">
        <f t="shared" si="13"/>
        <v>1.0371995653973356</v>
      </c>
      <c r="E76" s="6">
        <f>L76+N76*R76</f>
        <v>-4.5315389351832387</v>
      </c>
      <c r="F76" s="6">
        <f>M76+N76*S76</f>
        <v>177.8869086912965</v>
      </c>
      <c r="G76" s="6">
        <f t="shared" si="14"/>
        <v>-72.595349228891962</v>
      </c>
      <c r="H76" s="6">
        <f t="shared" si="15"/>
        <v>91.473265507467971</v>
      </c>
      <c r="I76" s="6">
        <f t="shared" si="16"/>
        <v>67.449671328907939</v>
      </c>
      <c r="J76" s="6">
        <f t="shared" si="17"/>
        <v>94.708153176942361</v>
      </c>
      <c r="K76" s="6">
        <f t="shared" si="18"/>
        <v>140.08237676905938</v>
      </c>
      <c r="L76" s="6">
        <f t="shared" si="19"/>
        <v>-2.5728389499920112</v>
      </c>
      <c r="M76" s="6">
        <f t="shared" si="20"/>
        <v>93.090709342205173</v>
      </c>
      <c r="N76" s="6">
        <f t="shared" si="21"/>
        <v>84.8188182521003</v>
      </c>
      <c r="O76" s="6"/>
      <c r="P76" s="6">
        <f>(I76-G76)/K76</f>
        <v>0.99973332683153227</v>
      </c>
      <c r="Q76" s="6">
        <f>(J76-H76)/K76</f>
        <v>2.3092752593764483E-2</v>
      </c>
      <c r="R76" s="6">
        <f t="shared" si="10"/>
        <v>-2.3092752593764483E-2</v>
      </c>
      <c r="S76" s="6">
        <f t="shared" si="22"/>
        <v>0.99973332683153227</v>
      </c>
    </row>
    <row r="77" spans="1:19" x14ac:dyDescent="0.25">
      <c r="A77" s="1">
        <v>123.83680098966005</v>
      </c>
      <c r="B77" s="1">
        <v>59.194301739387576</v>
      </c>
      <c r="C77" s="6">
        <f t="shared" si="12"/>
        <v>2.1613599124065401</v>
      </c>
      <c r="D77" s="6">
        <f t="shared" si="13"/>
        <v>1.0331354637713195</v>
      </c>
      <c r="E77" s="6">
        <f>L77+N77*R77</f>
        <v>-4.3301270189221874</v>
      </c>
      <c r="F77" s="6">
        <f>M77+N77*S77</f>
        <v>177.5</v>
      </c>
      <c r="G77" s="6">
        <f t="shared" si="14"/>
        <v>-72.751216481481322</v>
      </c>
      <c r="H77" s="6">
        <f t="shared" si="15"/>
        <v>91.368968909245723</v>
      </c>
      <c r="I77" s="6">
        <f t="shared" si="16"/>
        <v>67.834111771118472</v>
      </c>
      <c r="J77" s="6">
        <f t="shared" si="17"/>
        <v>94.479986510155328</v>
      </c>
      <c r="K77" s="6">
        <f t="shared" si="18"/>
        <v>140.61974594773099</v>
      </c>
      <c r="L77" s="6">
        <f t="shared" si="19"/>
        <v>-2.4585523551814248</v>
      </c>
      <c r="M77" s="6">
        <f t="shared" si="20"/>
        <v>92.924477709700525</v>
      </c>
      <c r="N77" s="6">
        <f t="shared" si="21"/>
        <v>84.59622782606148</v>
      </c>
      <c r="O77" s="6"/>
      <c r="P77" s="6">
        <f>(I77-G77)/K77</f>
        <v>0.99975524280107864</v>
      </c>
      <c r="Q77" s="6">
        <f>(J77-H77)/K77</f>
        <v>2.2123618414628517E-2</v>
      </c>
      <c r="R77" s="6">
        <f t="shared" si="10"/>
        <v>-2.2123618414628517E-2</v>
      </c>
      <c r="S77" s="6">
        <f t="shared" si="22"/>
        <v>0.99975524280107864</v>
      </c>
    </row>
    <row r="78" spans="1:19" x14ac:dyDescent="0.25">
      <c r="A78" s="1">
        <v>123.91405490361845</v>
      </c>
      <c r="B78" s="1">
        <v>58.958032263915555</v>
      </c>
      <c r="C78" s="6">
        <f t="shared" si="12"/>
        <v>2.1627082475651669</v>
      </c>
      <c r="D78" s="6">
        <f t="shared" si="13"/>
        <v>1.0290117835023729</v>
      </c>
      <c r="E78" s="6">
        <f>L78+N78*R78</f>
        <v>-4.0957602214449613</v>
      </c>
      <c r="F78" s="6">
        <f>M78+N78*S78</f>
        <v>177.13211781824481</v>
      </c>
      <c r="G78" s="6">
        <f t="shared" si="14"/>
        <v>-72.874356759757418</v>
      </c>
      <c r="H78" s="6">
        <f t="shared" si="15"/>
        <v>91.286298710847177</v>
      </c>
      <c r="I78" s="6">
        <f t="shared" si="16"/>
        <v>68.223236950358512</v>
      </c>
      <c r="J78" s="6">
        <f t="shared" si="17"/>
        <v>94.24688000073786</v>
      </c>
      <c r="K78" s="6">
        <f t="shared" si="18"/>
        <v>141.12865050144492</v>
      </c>
      <c r="L78" s="6">
        <f t="shared" si="19"/>
        <v>-2.3255599046994533</v>
      </c>
      <c r="M78" s="6">
        <f t="shared" si="20"/>
        <v>92.766589355792519</v>
      </c>
      <c r="N78" s="6">
        <f t="shared" si="21"/>
        <v>84.384098039324044</v>
      </c>
      <c r="O78" s="6"/>
      <c r="P78" s="6">
        <f>(I78-G78)/K78</f>
        <v>0.99977993985474489</v>
      </c>
      <c r="Q78" s="6">
        <f>(J78-H78)/K78</f>
        <v>2.0977889885373573E-2</v>
      </c>
      <c r="R78" s="6">
        <f t="shared" si="10"/>
        <v>-2.0977889885373573E-2</v>
      </c>
      <c r="S78" s="6">
        <f t="shared" si="22"/>
        <v>0.99977993985474489</v>
      </c>
    </row>
    <row r="79" spans="1:19" x14ac:dyDescent="0.25">
      <c r="A79" s="1">
        <v>123.97031470990149</v>
      </c>
      <c r="B79" s="1">
        <v>58.720037962620104</v>
      </c>
      <c r="C79" s="6">
        <f t="shared" si="12"/>
        <v>2.1636901664213397</v>
      </c>
      <c r="D79" s="6">
        <f t="shared" si="13"/>
        <v>1.0248579993437839</v>
      </c>
      <c r="E79" s="6">
        <f>L79+N79*R79</f>
        <v>-3.8302222155948851</v>
      </c>
      <c r="F79" s="6">
        <f>M79+N79*S79</f>
        <v>176.78606195156732</v>
      </c>
      <c r="G79" s="6">
        <f t="shared" si="14"/>
        <v>-72.963962895877984</v>
      </c>
      <c r="H79" s="6">
        <f t="shared" si="15"/>
        <v>91.225990074836332</v>
      </c>
      <c r="I79" s="6">
        <f t="shared" si="16"/>
        <v>68.614227673265518</v>
      </c>
      <c r="J79" s="6">
        <f t="shared" si="17"/>
        <v>94.010451532190785</v>
      </c>
      <c r="K79" s="6">
        <f t="shared" si="18"/>
        <v>141.60556934824351</v>
      </c>
      <c r="L79" s="6">
        <f t="shared" si="19"/>
        <v>-2.1748676113062331</v>
      </c>
      <c r="M79" s="6">
        <f t="shared" si="20"/>
        <v>92.618220803513566</v>
      </c>
      <c r="N79" s="6">
        <f t="shared" si="21"/>
        <v>84.184117756201189</v>
      </c>
      <c r="O79" s="6"/>
      <c r="P79" s="6">
        <f>(I79-G79)/K79</f>
        <v>0.99980665464482765</v>
      </c>
      <c r="Q79" s="6">
        <f>(J79-H79)/K79</f>
        <v>1.9663502432639257E-2</v>
      </c>
      <c r="R79" s="6">
        <f t="shared" si="10"/>
        <v>-1.9663502432639257E-2</v>
      </c>
      <c r="S79" s="6">
        <f t="shared" si="22"/>
        <v>0.99980665464482765</v>
      </c>
    </row>
    <row r="80" spans="1:19" x14ac:dyDescent="0.25">
      <c r="A80" s="1">
        <v>124.0051930730437</v>
      </c>
      <c r="B80" s="1">
        <v>58.482032265725373</v>
      </c>
      <c r="C80" s="6">
        <f t="shared" si="12"/>
        <v>2.1642989086958777</v>
      </c>
      <c r="D80" s="6">
        <f t="shared" si="13"/>
        <v>1.0207040162944672</v>
      </c>
      <c r="E80" s="6">
        <f>L80+N80*R80</f>
        <v>-3.5355339059327404</v>
      </c>
      <c r="F80" s="6">
        <f>M80+N80*S80</f>
        <v>176.46446609406723</v>
      </c>
      <c r="G80" s="6">
        <f t="shared" si="14"/>
        <v>-73.019484620880689</v>
      </c>
      <c r="H80" s="6">
        <f t="shared" si="15"/>
        <v>91.188557461894447</v>
      </c>
      <c r="I80" s="6">
        <f t="shared" si="16"/>
        <v>69.004251603572229</v>
      </c>
      <c r="J80" s="6">
        <f t="shared" si="17"/>
        <v>93.772389579838801</v>
      </c>
      <c r="K80" s="6">
        <f t="shared" si="18"/>
        <v>142.04723805680527</v>
      </c>
      <c r="L80" s="6">
        <f t="shared" si="19"/>
        <v>-2.0076165086542304</v>
      </c>
      <c r="M80" s="6">
        <f t="shared" si="20"/>
        <v>92.480473520866624</v>
      </c>
      <c r="N80" s="6">
        <f t="shared" si="21"/>
        <v>83.997890093194144</v>
      </c>
      <c r="O80" s="6"/>
      <c r="P80" s="6">
        <f>(I80-G80)/K80</f>
        <v>0.99983454917762682</v>
      </c>
      <c r="Q80" s="6">
        <f>(J80-H80)/K80</f>
        <v>1.8189949718776431E-2</v>
      </c>
      <c r="R80" s="6">
        <f t="shared" si="10"/>
        <v>-1.8189949718776431E-2</v>
      </c>
      <c r="S80" s="6">
        <f t="shared" si="22"/>
        <v>0.99983454917762682</v>
      </c>
    </row>
    <row r="81" spans="1:19" x14ac:dyDescent="0.25">
      <c r="A81" s="1">
        <v>124.01847989839527</v>
      </c>
      <c r="B81" s="1">
        <v>58.245743297309367</v>
      </c>
      <c r="C81" s="6">
        <f t="shared" si="12"/>
        <v>2.1645308075453999</v>
      </c>
      <c r="D81" s="6">
        <f t="shared" si="13"/>
        <v>1.016579995809467</v>
      </c>
      <c r="E81" s="6">
        <f>L81+N81*R81</f>
        <v>-3.2139380484326923</v>
      </c>
      <c r="F81" s="6">
        <f>M81+N81*S81</f>
        <v>176.16977778440508</v>
      </c>
      <c r="G81" s="6">
        <f t="shared" si="14"/>
        <v>-73.040629488087149</v>
      </c>
      <c r="H81" s="6">
        <f t="shared" si="15"/>
        <v>91.174288712388531</v>
      </c>
      <c r="I81" s="6">
        <f t="shared" si="16"/>
        <v>69.39048076055775</v>
      </c>
      <c r="J81" s="6">
        <f t="shared" si="17"/>
        <v>93.53444412253431</v>
      </c>
      <c r="K81" s="6">
        <f t="shared" si="18"/>
        <v>142.45066338989679</v>
      </c>
      <c r="L81" s="6">
        <f t="shared" si="19"/>
        <v>-1.8250743637646991</v>
      </c>
      <c r="M81" s="6">
        <f t="shared" si="20"/>
        <v>92.354366417461421</v>
      </c>
      <c r="N81" s="6">
        <f t="shared" si="21"/>
        <v>83.826917663388883</v>
      </c>
      <c r="O81" s="6"/>
      <c r="P81" s="6">
        <f>(I81-G81)/K81</f>
        <v>0.99986273745038046</v>
      </c>
      <c r="Q81" s="6">
        <f>(J81-H81)/K81</f>
        <v>1.6568230389253293E-2</v>
      </c>
      <c r="R81" s="6">
        <f t="shared" si="10"/>
        <v>-1.6568230389253293E-2</v>
      </c>
      <c r="S81" s="6">
        <f t="shared" si="22"/>
        <v>0.99986273745038046</v>
      </c>
    </row>
    <row r="82" spans="1:19" x14ac:dyDescent="0.25">
      <c r="A82" s="1">
        <v>124.01014280581614</v>
      </c>
      <c r="B82" s="1">
        <v>58.012903247848755</v>
      </c>
      <c r="C82" s="6">
        <f t="shared" si="12"/>
        <v>2.1643852978298508</v>
      </c>
      <c r="D82" s="6">
        <f t="shared" si="13"/>
        <v>1.0125161703158727</v>
      </c>
      <c r="E82" s="6">
        <f>L82+N82*R82</f>
        <v>-2.8678821817552591</v>
      </c>
      <c r="F82" s="6">
        <f>M82+N82*S82</f>
        <v>175.90423977855505</v>
      </c>
      <c r="G82" s="6">
        <f t="shared" si="14"/>
        <v>-73.027362091815775</v>
      </c>
      <c r="H82" s="6">
        <f t="shared" si="15"/>
        <v>91.183242506628318</v>
      </c>
      <c r="I82" s="6">
        <f t="shared" si="16"/>
        <v>69.770109352230733</v>
      </c>
      <c r="J82" s="6">
        <f t="shared" si="17"/>
        <v>93.298415613980666</v>
      </c>
      <c r="K82" s="6">
        <f t="shared" si="18"/>
        <v>142.8131359787584</v>
      </c>
      <c r="L82" s="6">
        <f t="shared" si="19"/>
        <v>-1.6286263697925207</v>
      </c>
      <c r="M82" s="6">
        <f t="shared" si="20"/>
        <v>92.240829060304492</v>
      </c>
      <c r="N82" s="6">
        <f t="shared" si="21"/>
        <v>83.672588390572486</v>
      </c>
      <c r="O82" s="6"/>
      <c r="P82" s="6">
        <f>(I82-G82)/K82</f>
        <v>0.99989031446859178</v>
      </c>
      <c r="Q82" s="6">
        <f>(J82-H82)/K82</f>
        <v>1.4810774183034203E-2</v>
      </c>
      <c r="R82" s="6">
        <f t="shared" si="10"/>
        <v>-1.4810774183034203E-2</v>
      </c>
      <c r="S82" s="6">
        <f t="shared" si="22"/>
        <v>0.99989031446859178</v>
      </c>
    </row>
    <row r="83" spans="1:19" x14ac:dyDescent="0.25">
      <c r="A83" s="1">
        <v>123.9803258390893</v>
      </c>
      <c r="B83" s="1">
        <v>57.785237080278677</v>
      </c>
      <c r="C83" s="6">
        <f t="shared" si="12"/>
        <v>2.16386489358751</v>
      </c>
      <c r="D83" s="6">
        <f t="shared" si="13"/>
        <v>1.0085426460963778</v>
      </c>
      <c r="E83" s="6">
        <f>L83+N83*R83</f>
        <v>-2.5000000000000249</v>
      </c>
      <c r="F83" s="6">
        <f>M83+N83*S83</f>
        <v>175.66987298107784</v>
      </c>
      <c r="G83" s="6">
        <f t="shared" si="14"/>
        <v>-72.979901616289169</v>
      </c>
      <c r="H83" s="6">
        <f t="shared" si="15"/>
        <v>91.215249258286875</v>
      </c>
      <c r="I83" s="6">
        <f t="shared" si="16"/>
        <v>70.14037188105597</v>
      </c>
      <c r="J83" s="6">
        <f t="shared" si="17"/>
        <v>93.066141994021976</v>
      </c>
      <c r="K83" s="6">
        <f t="shared" si="18"/>
        <v>143.13224126615941</v>
      </c>
      <c r="L83" s="6">
        <f t="shared" si="19"/>
        <v>-1.4197648676165997</v>
      </c>
      <c r="M83" s="6">
        <f t="shared" si="20"/>
        <v>92.140695626154425</v>
      </c>
      <c r="N83" s="6">
        <f t="shared" si="21"/>
        <v>83.53616209481666</v>
      </c>
      <c r="O83" s="6"/>
      <c r="P83" s="6">
        <f>(I83-G83)/K83</f>
        <v>0.99991638663163229</v>
      </c>
      <c r="Q83" s="6">
        <f>(J83-H83)/K83</f>
        <v>1.2931347398475382E-2</v>
      </c>
      <c r="R83" s="6">
        <f t="shared" si="10"/>
        <v>-1.2931347398475382E-2</v>
      </c>
      <c r="S83" s="6">
        <f t="shared" si="22"/>
        <v>0.99991638663163229</v>
      </c>
    </row>
    <row r="84" spans="1:19" x14ac:dyDescent="0.25">
      <c r="A84" s="1">
        <v>123.92934643036418</v>
      </c>
      <c r="B84" s="1">
        <v>57.564450603923049</v>
      </c>
      <c r="C84" s="6">
        <f t="shared" si="12"/>
        <v>2.1629751350545363</v>
      </c>
      <c r="D84" s="6">
        <f t="shared" si="13"/>
        <v>1.0046891951400956</v>
      </c>
      <c r="E84" s="6">
        <f>L84+N84*R84</f>
        <v>-2.1130913087034946</v>
      </c>
      <c r="F84" s="6">
        <f>M84+N84*S84</f>
        <v>175.46846106481678</v>
      </c>
      <c r="G84" s="6">
        <f t="shared" si="14"/>
        <v>-72.898717744730021</v>
      </c>
      <c r="H84" s="6">
        <f t="shared" si="15"/>
        <v>91.269915411941597</v>
      </c>
      <c r="I84" s="6">
        <f t="shared" si="16"/>
        <v>70.498561430003662</v>
      </c>
      <c r="J84" s="6">
        <f t="shared" si="17"/>
        <v>92.839483783517906</v>
      </c>
      <c r="K84" s="6">
        <f t="shared" si="18"/>
        <v>143.40586884639541</v>
      </c>
      <c r="L84" s="6">
        <f t="shared" si="19"/>
        <v>-1.2000781573631798</v>
      </c>
      <c r="M84" s="6">
        <f t="shared" si="20"/>
        <v>92.054699597729751</v>
      </c>
      <c r="N84" s="6">
        <f t="shared" si="21"/>
        <v>83.418758052985964</v>
      </c>
      <c r="O84" s="6"/>
      <c r="P84" s="6">
        <f>(I84-G84)/K84</f>
        <v>0.99994010237007158</v>
      </c>
      <c r="Q84" s="6">
        <f>(J84-H84)/K84</f>
        <v>1.0944938196758895E-2</v>
      </c>
      <c r="R84" s="6">
        <f t="shared" si="10"/>
        <v>-1.0944938196758895E-2</v>
      </c>
      <c r="S84" s="6">
        <f t="shared" si="22"/>
        <v>0.99994010237007158</v>
      </c>
    </row>
    <row r="85" spans="1:19" x14ac:dyDescent="0.25">
      <c r="A85" s="1">
        <v>123.85769066831938</v>
      </c>
      <c r="B85" s="1">
        <v>57.352217982691762</v>
      </c>
      <c r="C85" s="6">
        <f t="shared" si="12"/>
        <v>2.161724506078829</v>
      </c>
      <c r="D85" s="6">
        <f t="shared" si="13"/>
        <v>1.0009850371194715</v>
      </c>
      <c r="E85" s="6">
        <f>L85+N85*R85</f>
        <v>-1.7101007166283362</v>
      </c>
      <c r="F85" s="6">
        <f>M85+N85*S85</f>
        <v>175.30153689607044</v>
      </c>
      <c r="G85" s="6">
        <f t="shared" si="14"/>
        <v>-72.784524957633636</v>
      </c>
      <c r="H85" s="6">
        <f t="shared" si="15"/>
        <v>91.346631031019314</v>
      </c>
      <c r="I85" s="6">
        <f t="shared" si="16"/>
        <v>70.842048009205797</v>
      </c>
      <c r="J85" s="6">
        <f t="shared" si="17"/>
        <v>92.620307374101898</v>
      </c>
      <c r="K85" s="6">
        <f t="shared" si="18"/>
        <v>143.63222031851274</v>
      </c>
      <c r="L85" s="6">
        <f t="shared" si="19"/>
        <v>-0.97123847421391929</v>
      </c>
      <c r="M85" s="6">
        <f t="shared" si="20"/>
        <v>91.983469202560599</v>
      </c>
      <c r="N85" s="6">
        <f t="shared" si="21"/>
        <v>83.321343733725001</v>
      </c>
      <c r="O85" s="6"/>
      <c r="P85" s="6">
        <f>(I85-G85)/K85</f>
        <v>0.99996068186051301</v>
      </c>
      <c r="Q85" s="6">
        <f>(J85-H85)/K85</f>
        <v>8.8676227399265561E-3</v>
      </c>
      <c r="R85" s="6">
        <f t="shared" si="10"/>
        <v>-8.8676227399265561E-3</v>
      </c>
      <c r="S85" s="6">
        <f t="shared" si="22"/>
        <v>0.99996068186051301</v>
      </c>
    </row>
    <row r="86" spans="1:19" x14ac:dyDescent="0.25">
      <c r="A86" s="1">
        <v>123.76600694912111</v>
      </c>
      <c r="B86" s="1">
        <v>57.150168775841067</v>
      </c>
      <c r="C86" s="6">
        <f t="shared" si="12"/>
        <v>2.1601243233083451</v>
      </c>
      <c r="D86" s="6">
        <f t="shared" si="13"/>
        <v>0.99745861320888374</v>
      </c>
      <c r="E86" s="6">
        <f>L86+N86*R86</f>
        <v>-1.2940952255125682</v>
      </c>
      <c r="F86" s="6">
        <f>M86+N86*S86</f>
        <v>175.17037086855476</v>
      </c>
      <c r="G86" s="6">
        <f t="shared" si="14"/>
        <v>-72.638275252798877</v>
      </c>
      <c r="H86" s="6">
        <f t="shared" si="15"/>
        <v>91.444580479725545</v>
      </c>
      <c r="I86" s="6">
        <f t="shared" si="16"/>
        <v>71.168296820233166</v>
      </c>
      <c r="J86" s="6">
        <f t="shared" si="17"/>
        <v>92.410466693835886</v>
      </c>
      <c r="K86" s="6">
        <f t="shared" si="18"/>
        <v>143.80981575530498</v>
      </c>
      <c r="L86" s="6">
        <f t="shared" si="19"/>
        <v>-0.7349892162828553</v>
      </c>
      <c r="M86" s="6">
        <f t="shared" si="20"/>
        <v>91.927523586780723</v>
      </c>
      <c r="N86" s="6">
        <f t="shared" si="21"/>
        <v>83.244724896574127</v>
      </c>
      <c r="O86" s="6"/>
      <c r="P86" s="6">
        <f>(I86-G86)/K86</f>
        <v>0.99997744463925564</v>
      </c>
      <c r="Q86" s="6">
        <f>(J86-H86)/K86</f>
        <v>6.7164136817601814E-3</v>
      </c>
      <c r="R86" s="6">
        <f t="shared" si="10"/>
        <v>-6.7164136817601814E-3</v>
      </c>
      <c r="S86" s="6">
        <f t="shared" si="22"/>
        <v>0.99997744463925564</v>
      </c>
    </row>
    <row r="87" spans="1:19" x14ac:dyDescent="0.25">
      <c r="A87" s="1">
        <v>123.65509811938981</v>
      </c>
      <c r="B87" s="1">
        <v>56.959874639909302</v>
      </c>
      <c r="C87" s="6">
        <f t="shared" si="12"/>
        <v>2.1581885990600003</v>
      </c>
      <c r="D87" s="6">
        <f t="shared" si="13"/>
        <v>0.99413735398963687</v>
      </c>
      <c r="E87" s="6">
        <f>L87+N87*R87</f>
        <v>-0.86824088833465884</v>
      </c>
      <c r="F87" s="6">
        <f>M87+N87*S87</f>
        <v>175.075961234939</v>
      </c>
      <c r="G87" s="6">
        <f t="shared" si="14"/>
        <v>-72.461149328139015</v>
      </c>
      <c r="H87" s="6">
        <f t="shared" si="15"/>
        <v>91.562755925061239</v>
      </c>
      <c r="I87" s="6">
        <f t="shared" si="16"/>
        <v>71.474886277324643</v>
      </c>
      <c r="J87" s="6">
        <f t="shared" si="17"/>
        <v>92.211783498758862</v>
      </c>
      <c r="K87" s="6">
        <f t="shared" si="18"/>
        <v>143.93749887575757</v>
      </c>
      <c r="L87" s="6">
        <f t="shared" si="19"/>
        <v>-0.49313152540718619</v>
      </c>
      <c r="M87" s="6">
        <f t="shared" si="20"/>
        <v>91.887269711910051</v>
      </c>
      <c r="N87" s="6">
        <f t="shared" si="21"/>
        <v>83.18953722883559</v>
      </c>
      <c r="O87" s="6"/>
      <c r="P87" s="6">
        <f>(I87-G87)/K87</f>
        <v>0.99998983398832586</v>
      </c>
      <c r="Q87" s="6">
        <f>(J87-H87)/K87</f>
        <v>4.5090930352891826E-3</v>
      </c>
      <c r="R87" s="6">
        <f t="shared" si="10"/>
        <v>-4.5090930352891826E-3</v>
      </c>
      <c r="S87" s="6">
        <f t="shared" si="22"/>
        <v>0.99998983398832586</v>
      </c>
    </row>
    <row r="88" spans="1:19" x14ac:dyDescent="0.25">
      <c r="A88" s="1">
        <v>123.52591224890757</v>
      </c>
      <c r="B88" s="1">
        <v>56.782835847760872</v>
      </c>
      <c r="C88" s="6">
        <f t="shared" si="12"/>
        <v>2.1559338802730306</v>
      </c>
      <c r="D88" s="6">
        <f t="shared" si="13"/>
        <v>0.99104744416289281</v>
      </c>
      <c r="E88" s="6">
        <f>L88+N88*R88</f>
        <v>-0.43577871373828014</v>
      </c>
      <c r="F88" s="6">
        <f>M88+N88*S88</f>
        <v>175.01902650954125</v>
      </c>
      <c r="G88" s="6">
        <f t="shared" si="14"/>
        <v>-72.25454628132681</v>
      </c>
      <c r="H88" s="6">
        <f t="shared" si="15"/>
        <v>91.69997331597277</v>
      </c>
      <c r="I88" s="6">
        <f t="shared" si="16"/>
        <v>71.759525613741431</v>
      </c>
      <c r="J88" s="6">
        <f t="shared" si="17"/>
        <v>92.026026605557846</v>
      </c>
      <c r="K88" s="6">
        <f t="shared" si="18"/>
        <v>144.01444099306684</v>
      </c>
      <c r="L88" s="6">
        <f t="shared" si="19"/>
        <v>-0.24751033379268961</v>
      </c>
      <c r="M88" s="6">
        <f t="shared" si="20"/>
        <v>91.862999960765308</v>
      </c>
      <c r="N88" s="6">
        <f t="shared" si="21"/>
        <v>83.156239671858756</v>
      </c>
      <c r="O88" s="6"/>
      <c r="P88" s="6">
        <f>(I88-G88)/K88</f>
        <v>0.99999743707647615</v>
      </c>
      <c r="Q88" s="6">
        <f>(J88-H88)/K88</f>
        <v>2.2640319077499508E-3</v>
      </c>
      <c r="R88" s="6">
        <f t="shared" si="10"/>
        <v>-2.2640319077499508E-3</v>
      </c>
      <c r="S88" s="6">
        <f t="shared" si="22"/>
        <v>0.99999743707647615</v>
      </c>
    </row>
    <row r="89" spans="1:19" x14ac:dyDescent="0.25">
      <c r="A89" s="1">
        <v>123.37953219631389</v>
      </c>
      <c r="B89" s="1">
        <v>56.620467803686125</v>
      </c>
      <c r="C89" s="6">
        <f t="shared" si="12"/>
        <v>2.1533790663960284</v>
      </c>
      <c r="D89" s="6">
        <f t="shared" si="13"/>
        <v>0.98821358719376529</v>
      </c>
      <c r="E89" s="6">
        <f>L89+N89*R89</f>
        <v>-4.4827734044451152E-14</v>
      </c>
      <c r="F89" s="6">
        <f>M89+N89*S89</f>
        <v>174.99999999999997</v>
      </c>
      <c r="G89" s="6">
        <f t="shared" si="14"/>
        <v>-72.020071897234658</v>
      </c>
      <c r="H89" s="6">
        <f t="shared" si="15"/>
        <v>91.854890438961107</v>
      </c>
      <c r="I89" s="6">
        <f t="shared" si="16"/>
        <v>72.020071897234601</v>
      </c>
      <c r="J89" s="6">
        <f t="shared" si="17"/>
        <v>91.854890438961135</v>
      </c>
      <c r="K89" s="6">
        <f t="shared" si="18"/>
        <v>144.04014379446926</v>
      </c>
      <c r="L89" s="6">
        <f t="shared" si="19"/>
        <v>-2.8421709430404007E-14</v>
      </c>
      <c r="M89" s="6">
        <f t="shared" si="20"/>
        <v>91.854890438961121</v>
      </c>
      <c r="N89" s="6">
        <f t="shared" si="21"/>
        <v>83.145109561038851</v>
      </c>
      <c r="O89" s="6"/>
      <c r="P89" s="6">
        <f>(I89-G89)/K89</f>
        <v>1</v>
      </c>
      <c r="Q89" s="6">
        <f>(J89-H89)/K89</f>
        <v>1.9731797457074826E-16</v>
      </c>
      <c r="R89" s="6">
        <f t="shared" si="10"/>
        <v>-1.9731797457074826E-16</v>
      </c>
      <c r="S89" s="6">
        <f t="shared" si="22"/>
        <v>1</v>
      </c>
    </row>
    <row r="90" spans="1:19" x14ac:dyDescent="0.25">
      <c r="A90" s="1">
        <v>123.21716415223912</v>
      </c>
      <c r="B90" s="1">
        <v>56.474087751092426</v>
      </c>
      <c r="C90" s="6">
        <f t="shared" si="12"/>
        <v>2.1505452094269004</v>
      </c>
      <c r="D90" s="6">
        <f t="shared" si="13"/>
        <v>0.98565877331676277</v>
      </c>
      <c r="E90" s="6">
        <f>L90+N90*R90</f>
        <v>0.43577871373828014</v>
      </c>
      <c r="F90" s="6">
        <f>M90+N90*S90</f>
        <v>175.01902650954125</v>
      </c>
      <c r="G90" s="6">
        <f t="shared" si="14"/>
        <v>-71.759525613741431</v>
      </c>
      <c r="H90" s="6">
        <f t="shared" si="15"/>
        <v>92.026026605557846</v>
      </c>
      <c r="I90" s="6">
        <f t="shared" si="16"/>
        <v>72.25454628132681</v>
      </c>
      <c r="J90" s="6">
        <f t="shared" si="17"/>
        <v>91.69997331597277</v>
      </c>
      <c r="K90" s="6">
        <f t="shared" si="18"/>
        <v>144.01444099306684</v>
      </c>
      <c r="L90" s="6">
        <f t="shared" si="19"/>
        <v>0.24751033379268961</v>
      </c>
      <c r="M90" s="6">
        <f t="shared" si="20"/>
        <v>91.862999960765308</v>
      </c>
      <c r="N90" s="6">
        <f t="shared" si="21"/>
        <v>83.156239671858756</v>
      </c>
      <c r="O90" s="6"/>
      <c r="P90" s="6">
        <f>(I90-G90)/K90</f>
        <v>0.99999743707647615</v>
      </c>
      <c r="Q90" s="6">
        <f>(J90-H90)/K90</f>
        <v>-2.2640319077499508E-3</v>
      </c>
      <c r="R90" s="6">
        <f t="shared" si="10"/>
        <v>2.2640319077499508E-3</v>
      </c>
      <c r="S90" s="6">
        <f t="shared" si="22"/>
        <v>0.99999743707647615</v>
      </c>
    </row>
    <row r="91" spans="1:19" x14ac:dyDescent="0.25">
      <c r="A91" s="1">
        <v>123.0401253600907</v>
      </c>
      <c r="B91" s="1">
        <v>56.344901880610202</v>
      </c>
      <c r="C91" s="6">
        <f t="shared" si="12"/>
        <v>2.1474552996001566</v>
      </c>
      <c r="D91" s="6">
        <f t="shared" si="13"/>
        <v>0.98340405452979296</v>
      </c>
      <c r="E91" s="6">
        <f>L91+N91*R91</f>
        <v>0.8682408883346433</v>
      </c>
      <c r="F91" s="6">
        <f>M91+N91*S91</f>
        <v>175.07596123493897</v>
      </c>
      <c r="G91" s="6">
        <f t="shared" si="14"/>
        <v>-71.474886277324657</v>
      </c>
      <c r="H91" s="6">
        <f t="shared" si="15"/>
        <v>92.211783498758848</v>
      </c>
      <c r="I91" s="6">
        <f t="shared" si="16"/>
        <v>72.461149328139015</v>
      </c>
      <c r="J91" s="6">
        <f t="shared" si="17"/>
        <v>91.562755925061239</v>
      </c>
      <c r="K91" s="6">
        <f t="shared" si="18"/>
        <v>143.93749887575763</v>
      </c>
      <c r="L91" s="6">
        <f t="shared" si="19"/>
        <v>0.49313152540717908</v>
      </c>
      <c r="M91" s="6">
        <f t="shared" si="20"/>
        <v>91.887269711910051</v>
      </c>
      <c r="N91" s="6">
        <f t="shared" si="21"/>
        <v>83.189537228835562</v>
      </c>
      <c r="O91" s="6"/>
      <c r="P91" s="6">
        <f>(I91-G91)/K91</f>
        <v>0.99998983398832564</v>
      </c>
      <c r="Q91" s="6">
        <f>(J91-H91)/K91</f>
        <v>-4.509093035289082E-3</v>
      </c>
      <c r="R91" s="6">
        <f t="shared" si="10"/>
        <v>4.509093035289082E-3</v>
      </c>
      <c r="S91" s="6">
        <f t="shared" si="22"/>
        <v>0.99998983398832564</v>
      </c>
    </row>
    <row r="92" spans="1:19" x14ac:dyDescent="0.25">
      <c r="A92" s="1">
        <v>122.84983122415893</v>
      </c>
      <c r="B92" s="1">
        <v>56.233993050878887</v>
      </c>
      <c r="C92" s="6">
        <f t="shared" si="12"/>
        <v>2.1441340403809095</v>
      </c>
      <c r="D92" s="6">
        <f t="shared" si="13"/>
        <v>0.98146833028144775</v>
      </c>
      <c r="E92" s="6">
        <f>L92+N92*R92</f>
        <v>1.2940952255125986</v>
      </c>
      <c r="F92" s="6">
        <f>M92+N92*S92</f>
        <v>175.1703708685547</v>
      </c>
      <c r="G92" s="6">
        <f t="shared" si="14"/>
        <v>-71.168296820233166</v>
      </c>
      <c r="H92" s="6">
        <f t="shared" si="15"/>
        <v>92.410466693835886</v>
      </c>
      <c r="I92" s="6">
        <f t="shared" si="16"/>
        <v>72.638275252798906</v>
      </c>
      <c r="J92" s="6">
        <f t="shared" si="17"/>
        <v>91.444580479725516</v>
      </c>
      <c r="K92" s="6">
        <f t="shared" si="18"/>
        <v>143.80981575530501</v>
      </c>
      <c r="L92" s="6">
        <f t="shared" si="19"/>
        <v>0.73498921628286951</v>
      </c>
      <c r="M92" s="6">
        <f t="shared" si="20"/>
        <v>91.927523586780694</v>
      </c>
      <c r="N92" s="6">
        <f t="shared" si="21"/>
        <v>83.244724896574112</v>
      </c>
      <c r="O92" s="6"/>
      <c r="P92" s="6">
        <f>(I92-G92)/K92</f>
        <v>0.99997744463925564</v>
      </c>
      <c r="Q92" s="6">
        <f>(J92-H92)/K92</f>
        <v>-6.7164136817603774E-3</v>
      </c>
      <c r="R92" s="6">
        <f t="shared" si="10"/>
        <v>6.7164136817603774E-3</v>
      </c>
      <c r="S92" s="6">
        <f t="shared" si="22"/>
        <v>0.99997744463925564</v>
      </c>
    </row>
    <row r="93" spans="1:19" x14ac:dyDescent="0.25">
      <c r="A93" s="1">
        <v>122.64778201730823</v>
      </c>
      <c r="B93" s="1">
        <v>56.142309331680622</v>
      </c>
      <c r="C93" s="6">
        <f t="shared" si="12"/>
        <v>2.1406076164703216</v>
      </c>
      <c r="D93" s="6">
        <f t="shared" si="13"/>
        <v>0.97986814751096407</v>
      </c>
      <c r="E93" s="6">
        <f>L93+N93*R93</f>
        <v>1.7101007166283444</v>
      </c>
      <c r="F93" s="6">
        <f>M93+N93*S93</f>
        <v>175.30153689607044</v>
      </c>
      <c r="G93" s="6">
        <f t="shared" si="14"/>
        <v>-70.842048009205797</v>
      </c>
      <c r="H93" s="6">
        <f t="shared" si="15"/>
        <v>92.620307374101913</v>
      </c>
      <c r="I93" s="6">
        <f t="shared" si="16"/>
        <v>72.784524957633636</v>
      </c>
      <c r="J93" s="6">
        <f t="shared" si="17"/>
        <v>91.346631031019314</v>
      </c>
      <c r="K93" s="6">
        <f t="shared" si="18"/>
        <v>143.63222031851274</v>
      </c>
      <c r="L93" s="6">
        <f t="shared" si="19"/>
        <v>0.97123847421391929</v>
      </c>
      <c r="M93" s="6">
        <f t="shared" si="20"/>
        <v>91.983469202560613</v>
      </c>
      <c r="N93" s="6">
        <f t="shared" si="21"/>
        <v>83.321343733725001</v>
      </c>
      <c r="O93" s="6"/>
      <c r="P93" s="6">
        <f>(I93-G93)/K93</f>
        <v>0.99996068186051301</v>
      </c>
      <c r="Q93" s="6">
        <f>(J93-H93)/K93</f>
        <v>-8.867622739926655E-3</v>
      </c>
      <c r="R93" s="6">
        <f t="shared" si="10"/>
        <v>8.867622739926655E-3</v>
      </c>
      <c r="S93" s="6">
        <f t="shared" si="22"/>
        <v>0.99996068186051301</v>
      </c>
    </row>
    <row r="94" spans="1:19" x14ac:dyDescent="0.25">
      <c r="A94" s="1">
        <v>122.43554939607695</v>
      </c>
      <c r="B94" s="1">
        <v>56.07065356963583</v>
      </c>
      <c r="C94" s="6">
        <f t="shared" si="12"/>
        <v>2.1369034584496975</v>
      </c>
      <c r="D94" s="6">
        <f t="shared" si="13"/>
        <v>0.97861751853525691</v>
      </c>
      <c r="E94" s="6">
        <f>L94+N94*R94</f>
        <v>2.1130913087035172</v>
      </c>
      <c r="F94" s="6">
        <f>M94+N94*S94</f>
        <v>175.46846106481678</v>
      </c>
      <c r="G94" s="6">
        <f t="shared" si="14"/>
        <v>-70.498561430003633</v>
      </c>
      <c r="H94" s="6">
        <f t="shared" si="15"/>
        <v>92.83948378351792</v>
      </c>
      <c r="I94" s="6">
        <f t="shared" si="16"/>
        <v>72.898717744730021</v>
      </c>
      <c r="J94" s="6">
        <f t="shared" si="17"/>
        <v>91.269915411941597</v>
      </c>
      <c r="K94" s="6">
        <f t="shared" si="18"/>
        <v>143.40586884639538</v>
      </c>
      <c r="L94" s="6">
        <f t="shared" si="19"/>
        <v>1.200078157363194</v>
      </c>
      <c r="M94" s="6">
        <f t="shared" si="20"/>
        <v>92.054699597729751</v>
      </c>
      <c r="N94" s="6">
        <f t="shared" si="21"/>
        <v>83.418758052985964</v>
      </c>
      <c r="O94" s="6"/>
      <c r="P94" s="6">
        <f>(I94-G94)/K94</f>
        <v>0.99994010237007158</v>
      </c>
      <c r="Q94" s="6">
        <f>(J94-H94)/K94</f>
        <v>-1.0944938196758996E-2</v>
      </c>
      <c r="R94" s="6">
        <f t="shared" si="10"/>
        <v>1.0944938196758996E-2</v>
      </c>
      <c r="S94" s="6">
        <f t="shared" si="22"/>
        <v>0.99994010237007158</v>
      </c>
    </row>
    <row r="95" spans="1:19" x14ac:dyDescent="0.25">
      <c r="A95" s="1">
        <v>122.21476291972132</v>
      </c>
      <c r="B95" s="1">
        <v>56.019674160910682</v>
      </c>
      <c r="C95" s="6">
        <f t="shared" si="12"/>
        <v>2.1330500074934156</v>
      </c>
      <c r="D95" s="6">
        <f t="shared" si="13"/>
        <v>0.97772776000228312</v>
      </c>
      <c r="E95" s="6">
        <f>L95+N95*R95</f>
        <v>2.5000000000000178</v>
      </c>
      <c r="F95" s="6">
        <f>M95+N95*S95</f>
        <v>175.66987298107782</v>
      </c>
      <c r="G95" s="6">
        <f t="shared" si="14"/>
        <v>-70.140371881055984</v>
      </c>
      <c r="H95" s="6">
        <f t="shared" si="15"/>
        <v>93.066141994021976</v>
      </c>
      <c r="I95" s="6">
        <f t="shared" si="16"/>
        <v>72.979901616289169</v>
      </c>
      <c r="J95" s="6">
        <f t="shared" si="17"/>
        <v>91.215249258286875</v>
      </c>
      <c r="K95" s="6">
        <f t="shared" si="18"/>
        <v>143.13224126615944</v>
      </c>
      <c r="L95" s="6">
        <f t="shared" si="19"/>
        <v>1.4197648676165926</v>
      </c>
      <c r="M95" s="6">
        <f t="shared" si="20"/>
        <v>92.140695626154425</v>
      </c>
      <c r="N95" s="6">
        <f t="shared" si="21"/>
        <v>83.536162094816646</v>
      </c>
      <c r="O95" s="6"/>
      <c r="P95" s="6">
        <f>(I95-G95)/K95</f>
        <v>0.99991638663163229</v>
      </c>
      <c r="Q95" s="6">
        <f>(J95-H95)/K95</f>
        <v>-1.293134739847538E-2</v>
      </c>
      <c r="R95" s="6">
        <f t="shared" si="10"/>
        <v>1.293134739847538E-2</v>
      </c>
      <c r="S95" s="6">
        <f t="shared" si="22"/>
        <v>0.99991638663163229</v>
      </c>
    </row>
    <row r="96" spans="1:19" x14ac:dyDescent="0.25">
      <c r="A96" s="1">
        <v>121.98709675215125</v>
      </c>
      <c r="B96" s="1">
        <v>55.989857194183863</v>
      </c>
      <c r="C96" s="6">
        <f t="shared" si="12"/>
        <v>2.1290764832739204</v>
      </c>
      <c r="D96" s="6">
        <f t="shared" si="13"/>
        <v>0.97720735575994255</v>
      </c>
      <c r="E96" s="6">
        <f>L96+N96*R96</f>
        <v>2.8678821817552591</v>
      </c>
      <c r="F96" s="6">
        <f>M96+N96*S96</f>
        <v>175.90423977855505</v>
      </c>
      <c r="G96" s="6">
        <f t="shared" si="14"/>
        <v>-69.770109352230719</v>
      </c>
      <c r="H96" s="6">
        <f t="shared" si="15"/>
        <v>93.29841561398068</v>
      </c>
      <c r="I96" s="6">
        <f t="shared" si="16"/>
        <v>73.02736209181576</v>
      </c>
      <c r="J96" s="6">
        <f t="shared" si="17"/>
        <v>91.183242506628332</v>
      </c>
      <c r="K96" s="6">
        <f t="shared" si="18"/>
        <v>142.8131359787584</v>
      </c>
      <c r="L96" s="6">
        <f t="shared" si="19"/>
        <v>1.6286263697925207</v>
      </c>
      <c r="M96" s="6">
        <f t="shared" si="20"/>
        <v>92.240829060304506</v>
      </c>
      <c r="N96" s="6">
        <f t="shared" si="21"/>
        <v>83.672588390572486</v>
      </c>
      <c r="O96" s="6"/>
      <c r="P96" s="6">
        <f>(I96-G96)/K96</f>
        <v>0.99989031446859178</v>
      </c>
      <c r="Q96" s="6">
        <f>(J96-H96)/K96</f>
        <v>-1.4810774183034203E-2</v>
      </c>
      <c r="R96" s="6">
        <f t="shared" si="10"/>
        <v>1.4810774183034203E-2</v>
      </c>
      <c r="S96" s="6">
        <f t="shared" si="22"/>
        <v>0.99989031446859178</v>
      </c>
    </row>
    <row r="97" spans="1:19" x14ac:dyDescent="0.25">
      <c r="A97" s="1">
        <v>121.75425670269064</v>
      </c>
      <c r="B97" s="1">
        <v>55.981520101604744</v>
      </c>
      <c r="C97" s="6">
        <f t="shared" si="12"/>
        <v>2.1250126577803266</v>
      </c>
      <c r="D97" s="6">
        <f t="shared" si="13"/>
        <v>0.97706184604439328</v>
      </c>
      <c r="E97" s="6">
        <f>L97+N97*R97</f>
        <v>3.2139380484326692</v>
      </c>
      <c r="F97" s="6">
        <f>M97+N97*S97</f>
        <v>176.16977778440508</v>
      </c>
      <c r="G97" s="6">
        <f t="shared" si="14"/>
        <v>-69.390480760557779</v>
      </c>
      <c r="H97" s="6">
        <f t="shared" si="15"/>
        <v>93.534444122534296</v>
      </c>
      <c r="I97" s="6">
        <f t="shared" si="16"/>
        <v>73.040629488087149</v>
      </c>
      <c r="J97" s="6">
        <f t="shared" si="17"/>
        <v>91.174288712388531</v>
      </c>
      <c r="K97" s="6">
        <f t="shared" si="18"/>
        <v>142.45066338989682</v>
      </c>
      <c r="L97" s="6">
        <f t="shared" si="19"/>
        <v>1.8250743637646849</v>
      </c>
      <c r="M97" s="6">
        <f t="shared" si="20"/>
        <v>92.354366417461421</v>
      </c>
      <c r="N97" s="6">
        <f t="shared" si="21"/>
        <v>83.826917663388869</v>
      </c>
      <c r="O97" s="6"/>
      <c r="P97" s="6">
        <f>(I97-G97)/K97</f>
        <v>0.99986273745038046</v>
      </c>
      <c r="Q97" s="6">
        <f>(J97-H97)/K97</f>
        <v>-1.6568230389253188E-2</v>
      </c>
      <c r="R97" s="6">
        <f t="shared" si="10"/>
        <v>1.6568230389253188E-2</v>
      </c>
      <c r="S97" s="6">
        <f t="shared" si="22"/>
        <v>0.99986273745038046</v>
      </c>
    </row>
    <row r="98" spans="1:19" x14ac:dyDescent="0.25">
      <c r="A98" s="1">
        <v>121.51796773427463</v>
      </c>
      <c r="B98" s="1">
        <v>55.994806926956301</v>
      </c>
      <c r="C98" s="6">
        <f t="shared" si="12"/>
        <v>2.1208886372953262</v>
      </c>
      <c r="D98" s="6">
        <f t="shared" si="13"/>
        <v>0.97729374489391541</v>
      </c>
      <c r="E98" s="6">
        <f>L98+N98*R98</f>
        <v>3.5355339059327333</v>
      </c>
      <c r="F98" s="6">
        <f>M98+N98*S98</f>
        <v>176.46446609406723</v>
      </c>
      <c r="G98" s="6">
        <f t="shared" si="14"/>
        <v>-69.004251603572243</v>
      </c>
      <c r="H98" s="6">
        <f t="shared" si="15"/>
        <v>93.772389579838787</v>
      </c>
      <c r="I98" s="6">
        <f t="shared" si="16"/>
        <v>73.019484620880689</v>
      </c>
      <c r="J98" s="6">
        <f t="shared" si="17"/>
        <v>91.188557461894433</v>
      </c>
      <c r="K98" s="6">
        <f t="shared" si="18"/>
        <v>142.04723805680527</v>
      </c>
      <c r="L98" s="6">
        <f t="shared" si="19"/>
        <v>2.0076165086542233</v>
      </c>
      <c r="M98" s="6">
        <f t="shared" si="20"/>
        <v>92.48047352086661</v>
      </c>
      <c r="N98" s="6">
        <f t="shared" si="21"/>
        <v>83.997890093194144</v>
      </c>
      <c r="O98" s="6"/>
      <c r="P98" s="6">
        <f>(I98-G98)/K98</f>
        <v>0.99983454917762682</v>
      </c>
      <c r="Q98" s="6">
        <f>(J98-H98)/K98</f>
        <v>-1.8189949718776431E-2</v>
      </c>
      <c r="R98" s="6">
        <f t="shared" si="10"/>
        <v>1.8189949718776431E-2</v>
      </c>
      <c r="S98" s="6">
        <f t="shared" si="22"/>
        <v>0.99983454917762682</v>
      </c>
    </row>
    <row r="99" spans="1:19" x14ac:dyDescent="0.25">
      <c r="A99" s="1">
        <v>121.2799620373799</v>
      </c>
      <c r="B99" s="1">
        <v>56.02968529009852</v>
      </c>
      <c r="C99" s="6">
        <f t="shared" si="12"/>
        <v>2.1167346542460095</v>
      </c>
      <c r="D99" s="6">
        <f t="shared" si="13"/>
        <v>0.9779024871684534</v>
      </c>
      <c r="E99" s="6">
        <f>L99+N99*R99</f>
        <v>3.8302222155948931</v>
      </c>
      <c r="F99" s="6">
        <f>M99+N99*S99</f>
        <v>176.78606195156729</v>
      </c>
      <c r="G99" s="6">
        <f t="shared" si="14"/>
        <v>-68.614227673265518</v>
      </c>
      <c r="H99" s="6">
        <f t="shared" si="15"/>
        <v>94.010451532190785</v>
      </c>
      <c r="I99" s="6">
        <f t="shared" si="16"/>
        <v>72.963962895877984</v>
      </c>
      <c r="J99" s="6">
        <f t="shared" si="17"/>
        <v>91.225990074836318</v>
      </c>
      <c r="K99" s="6">
        <f t="shared" si="18"/>
        <v>141.60556934824351</v>
      </c>
      <c r="L99" s="6">
        <f t="shared" si="19"/>
        <v>2.1748676113062331</v>
      </c>
      <c r="M99" s="6">
        <f t="shared" si="20"/>
        <v>92.618220803513552</v>
      </c>
      <c r="N99" s="6">
        <f t="shared" si="21"/>
        <v>84.184117756201189</v>
      </c>
      <c r="O99" s="6"/>
      <c r="P99" s="6">
        <f>(I99-G99)/K99</f>
        <v>0.99980665464482765</v>
      </c>
      <c r="Q99" s="6">
        <f>(J99-H99)/K99</f>
        <v>-1.9663502432639358E-2</v>
      </c>
      <c r="R99" s="6">
        <f t="shared" ref="R99:R106" si="23">-Q99</f>
        <v>1.9663502432639358E-2</v>
      </c>
      <c r="S99" s="6">
        <f t="shared" si="22"/>
        <v>0.99980665464482765</v>
      </c>
    </row>
    <row r="100" spans="1:19" x14ac:dyDescent="0.25">
      <c r="A100" s="1">
        <v>121.04196773608444</v>
      </c>
      <c r="B100" s="1">
        <v>56.08594509638155</v>
      </c>
      <c r="C100" s="6">
        <f t="shared" si="12"/>
        <v>2.1125808700874202</v>
      </c>
      <c r="D100" s="6">
        <f t="shared" si="13"/>
        <v>0.97888440602462645</v>
      </c>
      <c r="E100" s="6">
        <f>L100+N100*R100</f>
        <v>4.0957602214449542</v>
      </c>
      <c r="F100" s="6">
        <f>M100+N100*S100</f>
        <v>177.13211781824481</v>
      </c>
      <c r="G100" s="6">
        <f t="shared" si="14"/>
        <v>-68.223236950358512</v>
      </c>
      <c r="H100" s="6">
        <f t="shared" si="15"/>
        <v>94.24688000073786</v>
      </c>
      <c r="I100" s="6">
        <f t="shared" si="16"/>
        <v>72.874356759757404</v>
      </c>
      <c r="J100" s="6">
        <f t="shared" si="17"/>
        <v>91.286298710847177</v>
      </c>
      <c r="K100" s="6">
        <f t="shared" si="18"/>
        <v>141.12865050144492</v>
      </c>
      <c r="L100" s="6">
        <f t="shared" si="19"/>
        <v>2.3255599046994462</v>
      </c>
      <c r="M100" s="6">
        <f t="shared" si="20"/>
        <v>92.766589355792519</v>
      </c>
      <c r="N100" s="6">
        <f t="shared" si="21"/>
        <v>84.384098039324044</v>
      </c>
      <c r="O100" s="6"/>
      <c r="P100" s="6">
        <f>(I100-G100)/K100</f>
        <v>0.99977993985474489</v>
      </c>
      <c r="Q100" s="6">
        <f>(J100-H100)/K100</f>
        <v>-2.0977889885373573E-2</v>
      </c>
      <c r="R100" s="6">
        <f t="shared" si="23"/>
        <v>2.0977889885373573E-2</v>
      </c>
      <c r="S100" s="6">
        <f t="shared" si="22"/>
        <v>0.99977993985474489</v>
      </c>
    </row>
    <row r="101" spans="1:19" x14ac:dyDescent="0.25">
      <c r="A101" s="1">
        <v>120.80569826061242</v>
      </c>
      <c r="B101" s="1">
        <v>56.163199010339959</v>
      </c>
      <c r="C101" s="6">
        <f t="shared" si="12"/>
        <v>2.1084571898184734</v>
      </c>
      <c r="D101" s="6">
        <f t="shared" si="13"/>
        <v>0.9802327411832531</v>
      </c>
      <c r="E101" s="6">
        <f>L101+N101*R101</f>
        <v>4.3301270189222185</v>
      </c>
      <c r="F101" s="6">
        <f>M101+N101*S101</f>
        <v>177.5</v>
      </c>
      <c r="G101" s="6">
        <f t="shared" si="14"/>
        <v>-67.83411177111843</v>
      </c>
      <c r="H101" s="6">
        <f t="shared" si="15"/>
        <v>94.479986510155342</v>
      </c>
      <c r="I101" s="6">
        <f t="shared" si="16"/>
        <v>72.751216481481322</v>
      </c>
      <c r="J101" s="6">
        <f t="shared" si="17"/>
        <v>91.368968909245723</v>
      </c>
      <c r="K101" s="6">
        <f t="shared" si="18"/>
        <v>140.61974594773096</v>
      </c>
      <c r="L101" s="6">
        <f t="shared" si="19"/>
        <v>2.4585523551814461</v>
      </c>
      <c r="M101" s="6">
        <f t="shared" si="20"/>
        <v>92.92447770970054</v>
      </c>
      <c r="N101" s="6">
        <f t="shared" si="21"/>
        <v>84.596227826061494</v>
      </c>
      <c r="O101" s="6"/>
      <c r="P101" s="6">
        <f>(I101-G101)/K101</f>
        <v>0.99975524280107864</v>
      </c>
      <c r="Q101" s="6">
        <f>(J101-H101)/K101</f>
        <v>-2.2123618414628621E-2</v>
      </c>
      <c r="R101" s="6">
        <f t="shared" si="23"/>
        <v>2.2123618414628621E-2</v>
      </c>
      <c r="S101" s="6">
        <f t="shared" si="22"/>
        <v>0.99975524280107864</v>
      </c>
    </row>
    <row r="102" spans="1:19" x14ac:dyDescent="0.25">
      <c r="A102" s="1">
        <v>120.57284238992943</v>
      </c>
      <c r="B102" s="1">
        <v>56.260884685675066</v>
      </c>
      <c r="C102" s="6">
        <f t="shared" si="12"/>
        <v>2.1043930881924573</v>
      </c>
      <c r="D102" s="6">
        <f t="shared" si="13"/>
        <v>0.98193767784988495</v>
      </c>
      <c r="E102" s="6">
        <f>L102+N102*R102</f>
        <v>4.5315389351832778</v>
      </c>
      <c r="F102" s="6">
        <f>M102+N102*S102</f>
        <v>177.88690869129653</v>
      </c>
      <c r="G102" s="6">
        <f t="shared" si="14"/>
        <v>-67.449671328907897</v>
      </c>
      <c r="H102" s="6">
        <f t="shared" si="15"/>
        <v>94.708153176942375</v>
      </c>
      <c r="I102" s="6">
        <f t="shared" si="16"/>
        <v>72.595349228891962</v>
      </c>
      <c r="J102" s="6">
        <f t="shared" si="17"/>
        <v>91.473265507467957</v>
      </c>
      <c r="K102" s="6">
        <f t="shared" si="18"/>
        <v>140.08237676905935</v>
      </c>
      <c r="L102" s="6">
        <f t="shared" si="19"/>
        <v>2.5728389499920326</v>
      </c>
      <c r="M102" s="6">
        <f t="shared" si="20"/>
        <v>93.090709342205173</v>
      </c>
      <c r="N102" s="6">
        <f t="shared" si="21"/>
        <v>84.818818252100314</v>
      </c>
      <c r="O102" s="6"/>
      <c r="P102" s="6">
        <f>(I102-G102)/K102</f>
        <v>0.99973332683153227</v>
      </c>
      <c r="Q102" s="6">
        <f>(J102-H102)/K102</f>
        <v>-2.3092752593764688E-2</v>
      </c>
      <c r="R102" s="6">
        <f t="shared" si="23"/>
        <v>2.3092752593764688E-2</v>
      </c>
      <c r="S102" s="6">
        <f t="shared" si="22"/>
        <v>0.99973332683153227</v>
      </c>
    </row>
    <row r="103" spans="1:19" x14ac:dyDescent="0.25">
      <c r="A103" s="1">
        <v>120.34505493971437</v>
      </c>
      <c r="B103" s="1">
        <v>56.3782687191093</v>
      </c>
      <c r="C103" s="6">
        <f t="shared" si="12"/>
        <v>2.1004174471914818</v>
      </c>
      <c r="D103" s="6">
        <f t="shared" si="13"/>
        <v>0.98398641572258339</v>
      </c>
      <c r="E103" s="6">
        <f>L103+N103*R103</f>
        <v>4.6984631039295337</v>
      </c>
      <c r="F103" s="6">
        <f>M103+N103*S103</f>
        <v>178.28989928337165</v>
      </c>
      <c r="G103" s="6">
        <f t="shared" si="14"/>
        <v>-67.072704542011252</v>
      </c>
      <c r="H103" s="6">
        <f t="shared" si="15"/>
        <v>94.929839933955023</v>
      </c>
      <c r="I103" s="6">
        <f t="shared" si="16"/>
        <v>72.407816398076562</v>
      </c>
      <c r="J103" s="6">
        <f t="shared" si="17"/>
        <v>91.598241804186372</v>
      </c>
      <c r="K103" s="6">
        <f t="shared" si="18"/>
        <v>139.52030414178631</v>
      </c>
      <c r="L103" s="6">
        <f t="shared" si="19"/>
        <v>2.6675559280326553</v>
      </c>
      <c r="M103" s="6">
        <f t="shared" si="20"/>
        <v>93.264040869070698</v>
      </c>
      <c r="N103" s="6">
        <f t="shared" si="21"/>
        <v>85.050109835589637</v>
      </c>
      <c r="O103" s="6"/>
      <c r="P103" s="6">
        <f>(I103-G103)/K103</f>
        <v>0.99971485726078935</v>
      </c>
      <c r="Q103" s="6">
        <f>(J103-H103)/K103</f>
        <v>-2.3878948302628E-2</v>
      </c>
      <c r="R103" s="6">
        <f t="shared" si="23"/>
        <v>2.3878948302628E-2</v>
      </c>
      <c r="S103" s="6">
        <f t="shared" si="22"/>
        <v>0.99971485726078935</v>
      </c>
    </row>
    <row r="104" spans="1:19" x14ac:dyDescent="0.25">
      <c r="A104" s="1">
        <v>120.12394804648898</v>
      </c>
      <c r="B104" s="1">
        <v>56.514452274669168</v>
      </c>
      <c r="C104" s="6">
        <f t="shared" si="12"/>
        <v>2.0965584039058429</v>
      </c>
      <c r="D104" s="6">
        <f t="shared" si="13"/>
        <v>0.98636326715417577</v>
      </c>
      <c r="E104" s="6">
        <f>L104+N104*R104</f>
        <v>4.8296291314453388</v>
      </c>
      <c r="F104" s="6">
        <f>M104+N104*S104</f>
        <v>178.70590477448741</v>
      </c>
      <c r="G104" s="6">
        <f t="shared" si="14"/>
        <v>-66.705953290050829</v>
      </c>
      <c r="H104" s="6">
        <f t="shared" si="15"/>
        <v>95.143590017072228</v>
      </c>
      <c r="I104" s="6">
        <f t="shared" si="16"/>
        <v>72.189929143987143</v>
      </c>
      <c r="J104" s="6">
        <f t="shared" si="17"/>
        <v>91.742751760004552</v>
      </c>
      <c r="K104" s="6">
        <f t="shared" si="18"/>
        <v>138.93751062251272</v>
      </c>
      <c r="L104" s="6">
        <f t="shared" si="19"/>
        <v>2.7419879269681573</v>
      </c>
      <c r="M104" s="6">
        <f t="shared" si="20"/>
        <v>93.44317088853839</v>
      </c>
      <c r="N104" s="6">
        <f t="shared" si="21"/>
        <v>85.288287797943227</v>
      </c>
      <c r="O104" s="6"/>
      <c r="P104" s="6">
        <f>(I104-G104)/K104</f>
        <v>0.99970038193222088</v>
      </c>
      <c r="Q104" s="6">
        <f>(J104-H104)/K104</f>
        <v>-2.4477466465536498E-2</v>
      </c>
      <c r="R104" s="6">
        <f t="shared" si="23"/>
        <v>2.4477466465536498E-2</v>
      </c>
      <c r="S104" s="6">
        <f t="shared" si="22"/>
        <v>0.99970038193222088</v>
      </c>
    </row>
    <row r="105" spans="1:19" x14ac:dyDescent="0.25">
      <c r="A105" s="1">
        <v>119.91108297881051</v>
      </c>
      <c r="B105" s="1">
        <v>56.668378307520506</v>
      </c>
      <c r="C105" s="6">
        <f t="shared" si="12"/>
        <v>2.0928432076123733</v>
      </c>
      <c r="D105" s="6">
        <f t="shared" si="13"/>
        <v>0.98904978323196457</v>
      </c>
      <c r="E105" s="6">
        <f>L105+N105*R105</f>
        <v>4.9240387650610504</v>
      </c>
      <c r="F105" s="6">
        <f>M105+N105*S105</f>
        <v>179.13175911166539</v>
      </c>
      <c r="G105" s="6">
        <f t="shared" si="14"/>
        <v>-66.352095995514873</v>
      </c>
      <c r="H105" s="6">
        <f t="shared" si="15"/>
        <v>95.348033880614565</v>
      </c>
      <c r="I105" s="6">
        <f t="shared" si="16"/>
        <v>71.943242052174881</v>
      </c>
      <c r="J105" s="6">
        <f t="shared" si="17"/>
        <v>91.905464963854016</v>
      </c>
      <c r="K105" s="6">
        <f t="shared" si="18"/>
        <v>138.3381791353039</v>
      </c>
      <c r="L105" s="6">
        <f t="shared" si="19"/>
        <v>2.7955730283300042</v>
      </c>
      <c r="M105" s="6">
        <f t="shared" si="20"/>
        <v>93.626749422234298</v>
      </c>
      <c r="N105" s="6">
        <f t="shared" si="21"/>
        <v>85.531497405237459</v>
      </c>
      <c r="O105" s="6"/>
      <c r="P105" s="6">
        <f>(I105-G105)/K105</f>
        <v>0.99969031623893045</v>
      </c>
      <c r="Q105" s="6">
        <f>(J105-H105)/K105</f>
        <v>-2.4885168637310814E-2</v>
      </c>
      <c r="R105" s="6">
        <f t="shared" si="23"/>
        <v>2.4885168637310814E-2</v>
      </c>
      <c r="S105" s="6">
        <f t="shared" si="22"/>
        <v>0.99969031623893045</v>
      </c>
    </row>
    <row r="106" spans="1:19" x14ac:dyDescent="0.25">
      <c r="A106" s="1">
        <v>119.70796239199855</v>
      </c>
      <c r="B106" s="1">
        <v>56.838840302535679</v>
      </c>
      <c r="C106" s="6">
        <f t="shared" si="12"/>
        <v>2.0892980845939215</v>
      </c>
      <c r="D106" s="6">
        <f t="shared" si="13"/>
        <v>0.99202490629449747</v>
      </c>
      <c r="E106" s="6">
        <f>L106+N106*R106</f>
        <v>4.9809734904587497</v>
      </c>
      <c r="F106" s="6">
        <f>M106+N106*S106</f>
        <v>179.56422128626167</v>
      </c>
      <c r="G106" s="6">
        <f t="shared" si="14"/>
        <v>-66.013731506483367</v>
      </c>
      <c r="H106" s="6">
        <f t="shared" si="15"/>
        <v>95.541891739901416</v>
      </c>
      <c r="I106" s="6">
        <f t="shared" si="16"/>
        <v>71.669544884992462</v>
      </c>
      <c r="J106" s="6">
        <f t="shared" si="17"/>
        <v>92.084884038222455</v>
      </c>
      <c r="K106" s="6">
        <f t="shared" si="18"/>
        <v>137.72666953114415</v>
      </c>
      <c r="L106" s="6">
        <f t="shared" si="19"/>
        <v>2.8279066892545472</v>
      </c>
      <c r="M106" s="6">
        <f t="shared" si="20"/>
        <v>93.813387889061943</v>
      </c>
      <c r="N106" s="6">
        <f t="shared" si="21"/>
        <v>85.777859176857248</v>
      </c>
      <c r="O106" s="6"/>
      <c r="P106" s="6">
        <f>(I106-G106)/K106</f>
        <v>0.99968493291955696</v>
      </c>
      <c r="Q106" s="6">
        <f>(J106-H106)/K106</f>
        <v>-2.5100495883966956E-2</v>
      </c>
      <c r="R106" s="6">
        <f t="shared" si="23"/>
        <v>2.5100495883966956E-2</v>
      </c>
      <c r="S106" s="6">
        <f t="shared" si="22"/>
        <v>0.99968493291955696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0473-C554-43C1-8435-69FBF8B096FE}">
  <dimension ref="A3:P102"/>
  <sheetViews>
    <sheetView workbookViewId="0">
      <selection activeCell="Q7" sqref="Q7"/>
    </sheetView>
  </sheetViews>
  <sheetFormatPr baseColWidth="10" defaultRowHeight="15" x14ac:dyDescent="0.25"/>
  <sheetData>
    <row r="3" spans="2:16" x14ac:dyDescent="0.25">
      <c r="B3" s="2" t="s">
        <v>1</v>
      </c>
      <c r="C3" s="2">
        <v>110</v>
      </c>
      <c r="D3" s="2" t="s">
        <v>0</v>
      </c>
    </row>
    <row r="4" spans="2:16" x14ac:dyDescent="0.25">
      <c r="B4" s="1" t="s">
        <v>2</v>
      </c>
      <c r="C4" s="1">
        <v>23</v>
      </c>
      <c r="D4" s="1" t="s">
        <v>0</v>
      </c>
    </row>
    <row r="6" spans="2:16" x14ac:dyDescent="0.25">
      <c r="B6" s="1" t="s">
        <v>7</v>
      </c>
      <c r="C6" s="1" t="s">
        <v>8</v>
      </c>
      <c r="D6" s="1" t="s">
        <v>23</v>
      </c>
      <c r="E6" s="6" t="s">
        <v>24</v>
      </c>
      <c r="F6" s="6" t="s">
        <v>21</v>
      </c>
      <c r="G6" s="6" t="s">
        <v>27</v>
      </c>
      <c r="H6" s="6" t="s">
        <v>29</v>
      </c>
      <c r="I6" s="6" t="s">
        <v>3</v>
      </c>
      <c r="J6" s="6" t="s">
        <v>25</v>
      </c>
      <c r="K6" s="6" t="s">
        <v>26</v>
      </c>
      <c r="L6" s="6" t="s">
        <v>22</v>
      </c>
      <c r="M6" s="6" t="s">
        <v>28</v>
      </c>
      <c r="N6" s="6" t="s">
        <v>30</v>
      </c>
      <c r="O6" s="6" t="s">
        <v>4</v>
      </c>
      <c r="P6" s="4"/>
    </row>
    <row r="7" spans="2:16" x14ac:dyDescent="0.25">
      <c r="B7" s="2">
        <v>0</v>
      </c>
      <c r="C7" s="2">
        <v>0</v>
      </c>
    </row>
    <row r="8" spans="2:16" x14ac:dyDescent="0.25">
      <c r="B8" s="1">
        <f>-C4/2</f>
        <v>-11.5</v>
      </c>
      <c r="C8" s="1">
        <v>0</v>
      </c>
    </row>
    <row r="9" spans="2:16" x14ac:dyDescent="0.25">
      <c r="B9" s="5">
        <f>C4/2</f>
        <v>11.5</v>
      </c>
      <c r="C9" s="5">
        <v>0</v>
      </c>
    </row>
    <row r="10" spans="2:16" x14ac:dyDescent="0.25">
      <c r="B10" s="1">
        <v>-50</v>
      </c>
      <c r="C10" s="6">
        <v>150</v>
      </c>
      <c r="D10" s="1">
        <f>B10-$B$8</f>
        <v>-38.5</v>
      </c>
      <c r="E10" s="1">
        <f>C10-$C$8</f>
        <v>150</v>
      </c>
      <c r="F10" s="1">
        <f>(D10^2+E10^2)^0.5</f>
        <v>154.86203537342521</v>
      </c>
      <c r="G10" s="1">
        <f>DEGREES(ATAN2(D10,E10))</f>
        <v>104.39517865967305</v>
      </c>
      <c r="H10" s="1">
        <f>DEGREES(ACOS((F10/2)/$C$3))</f>
        <v>45.257775296402698</v>
      </c>
      <c r="I10" s="3">
        <f>H10+G10</f>
        <v>149.65295395607575</v>
      </c>
      <c r="J10" s="1">
        <f>B10-$B$9</f>
        <v>-61.5</v>
      </c>
      <c r="K10" s="1">
        <f>C10-$C$9</f>
        <v>150</v>
      </c>
      <c r="L10" s="1">
        <f>(J10^2+K10^2)^0.5</f>
        <v>162.11801257108971</v>
      </c>
      <c r="M10" s="1">
        <f>DEGREES(ATAN2(J10,K10))</f>
        <v>112.29362915969408</v>
      </c>
      <c r="N10" s="1">
        <f>DEGREES(ACOS((L10/2)/$C$3))</f>
        <v>42.531986773445709</v>
      </c>
      <c r="O10" s="3">
        <f>M10-N10</f>
        <v>69.761642386248369</v>
      </c>
      <c r="P10" s="8"/>
    </row>
    <row r="11" spans="2:16" x14ac:dyDescent="0.25">
      <c r="B11" s="1">
        <f>B10+10</f>
        <v>-40</v>
      </c>
      <c r="C11" s="6">
        <v>150</v>
      </c>
      <c r="D11" s="1">
        <f>B11-$B$8</f>
        <v>-28.5</v>
      </c>
      <c r="E11" s="1">
        <f>C11-$C$8</f>
        <v>150</v>
      </c>
      <c r="F11" s="1">
        <f>(D11^2+E11^2)^0.5</f>
        <v>152.68349616117649</v>
      </c>
      <c r="G11" s="1">
        <f>DEGREES(ATAN2(D11,E11))</f>
        <v>100.75796708839</v>
      </c>
      <c r="H11" s="1">
        <f>DEGREES(ACOS((F11/2)/$C$3))</f>
        <v>46.051151720251994</v>
      </c>
      <c r="I11" s="3">
        <f>H11+G11</f>
        <v>146.80911880864198</v>
      </c>
      <c r="J11" s="1">
        <f>B11-$B$9</f>
        <v>-51.5</v>
      </c>
      <c r="K11" s="1">
        <f>C11-$C$9</f>
        <v>150</v>
      </c>
      <c r="L11" s="1">
        <f>(J11^2+K11^2)^0.5</f>
        <v>158.59460898782152</v>
      </c>
      <c r="M11" s="1">
        <f>DEGREES(ATAN2(J11,K11))</f>
        <v>108.94905468191972</v>
      </c>
      <c r="N11" s="1">
        <f>DEGREES(ACOS((L11/2)/$C$3))</f>
        <v>43.872438108123504</v>
      </c>
      <c r="O11" s="3">
        <f>M11-N11</f>
        <v>65.076616573796215</v>
      </c>
      <c r="P11" s="8"/>
    </row>
    <row r="12" spans="2:16" x14ac:dyDescent="0.25">
      <c r="B12" s="1">
        <f>B11+10</f>
        <v>-30</v>
      </c>
      <c r="C12" s="6">
        <f>C11</f>
        <v>150</v>
      </c>
      <c r="D12" s="1">
        <f>B12-$B$8</f>
        <v>-18.5</v>
      </c>
      <c r="E12" s="1">
        <f>C12-$C$8</f>
        <v>150</v>
      </c>
      <c r="F12" s="1">
        <f>(D12^2+E12^2)^0.5</f>
        <v>151.13652768275443</v>
      </c>
      <c r="G12" s="1">
        <f>DEGREES(ATAN2(D12,E12))</f>
        <v>97.030973299151754</v>
      </c>
      <c r="H12" s="1">
        <f>DEGREES(ACOS((F12/2)/$C$3))</f>
        <v>46.608144952520767</v>
      </c>
      <c r="I12" s="3">
        <f>H12+G12</f>
        <v>143.63911825167253</v>
      </c>
      <c r="J12" s="1">
        <f>B12-$B$9</f>
        <v>-41.5</v>
      </c>
      <c r="K12" s="1">
        <f>C12-$C$9</f>
        <v>150</v>
      </c>
      <c r="L12" s="1">
        <f>(J12^2+K12^2)^0.5</f>
        <v>155.63498963921961</v>
      </c>
      <c r="M12" s="1">
        <f>DEGREES(ATAN2(J12,K12))</f>
        <v>105.46499241462533</v>
      </c>
      <c r="N12" s="1">
        <f>DEGREES(ACOS((L12/2)/$C$3))</f>
        <v>44.973660510872392</v>
      </c>
      <c r="O12" s="3">
        <f>M12-N12</f>
        <v>60.491331903752936</v>
      </c>
      <c r="P12" s="8"/>
    </row>
    <row r="13" spans="2:16" x14ac:dyDescent="0.25">
      <c r="B13" s="1">
        <f>B12+10</f>
        <v>-20</v>
      </c>
      <c r="C13" s="6">
        <f>C12</f>
        <v>150</v>
      </c>
      <c r="D13" s="1">
        <f>B13-$B$8</f>
        <v>-8.5</v>
      </c>
      <c r="E13" s="1">
        <f>C13-$C$8</f>
        <v>150</v>
      </c>
      <c r="F13" s="1">
        <f>(D13^2+E13^2)^0.5</f>
        <v>150.24064030747473</v>
      </c>
      <c r="G13" s="1">
        <f>DEGREES(ATAN2(D13,E13))</f>
        <v>93.243292282776181</v>
      </c>
      <c r="H13" s="1">
        <f>DEGREES(ACOS((F13/2)/$C$3))</f>
        <v>46.928381667231292</v>
      </c>
      <c r="I13" s="3">
        <f>H13+G13</f>
        <v>140.17167395000746</v>
      </c>
      <c r="J13" s="1">
        <f>B13-$B$9</f>
        <v>-31.5</v>
      </c>
      <c r="K13" s="1">
        <f>C13-$C$9</f>
        <v>150</v>
      </c>
      <c r="L13" s="1">
        <f>(J13^2+K13^2)^0.5</f>
        <v>153.27181737031762</v>
      </c>
      <c r="M13" s="1">
        <f>DEGREES(ATAN2(J13,K13))</f>
        <v>101.85977912094798</v>
      </c>
      <c r="N13" s="1">
        <f>DEGREES(ACOS((L13/2)/$C$3))</f>
        <v>45.837951877572621</v>
      </c>
      <c r="O13" s="3">
        <f>M13-N13</f>
        <v>56.021827243375355</v>
      </c>
      <c r="P13" s="8"/>
    </row>
    <row r="14" spans="2:16" x14ac:dyDescent="0.25">
      <c r="B14" s="1">
        <f>B13+10</f>
        <v>-10</v>
      </c>
      <c r="C14" s="6">
        <f>C13</f>
        <v>150</v>
      </c>
      <c r="D14" s="1">
        <f>B14-$B$8</f>
        <v>1.5</v>
      </c>
      <c r="E14" s="1">
        <f>C14-$C$8</f>
        <v>150</v>
      </c>
      <c r="F14" s="1">
        <f>(D14^2+E14^2)^0.5</f>
        <v>150.00749981250937</v>
      </c>
      <c r="G14" s="1">
        <f>DEGREES(ATAN2(D14,E14))</f>
        <v>89.427061302316517</v>
      </c>
      <c r="H14" s="1">
        <f>DEGREES(ACOS((F14/2)/$C$3))</f>
        <v>47.011443788685533</v>
      </c>
      <c r="I14" s="3">
        <f>H14+G14</f>
        <v>136.43850509100204</v>
      </c>
      <c r="J14" s="1">
        <f>B14-$B$9</f>
        <v>-21.5</v>
      </c>
      <c r="K14" s="1">
        <f>C14-$C$9</f>
        <v>150</v>
      </c>
      <c r="L14" s="1">
        <f>(J14^2+K14^2)^0.5</f>
        <v>151.53299970633461</v>
      </c>
      <c r="M14" s="1">
        <f>DEGREES(ATAN2(J14,K14))</f>
        <v>98.156838600238274</v>
      </c>
      <c r="N14" s="1">
        <f>DEGREES(ACOS((L14/2)/$C$3))</f>
        <v>46.465884453424621</v>
      </c>
      <c r="O14" s="3">
        <f>M14-N14</f>
        <v>51.690954146813652</v>
      </c>
      <c r="P14" s="8"/>
    </row>
    <row r="15" spans="2:16" x14ac:dyDescent="0.25">
      <c r="B15" s="1">
        <f>B14+10</f>
        <v>0</v>
      </c>
      <c r="C15" s="6">
        <f>C14</f>
        <v>150</v>
      </c>
      <c r="D15" s="1">
        <f>B15-$B$8</f>
        <v>11.5</v>
      </c>
      <c r="E15" s="1">
        <f>C15-$C$8</f>
        <v>150</v>
      </c>
      <c r="F15" s="1">
        <f>(D15^2+E15^2)^0.5</f>
        <v>150.44018745002944</v>
      </c>
      <c r="G15" s="1">
        <f>DEGREES(ATAN2(D15,E15))</f>
        <v>85.615899737605048</v>
      </c>
      <c r="H15" s="1">
        <f>DEGREES(ACOS((F15/2)/$C$3))</f>
        <v>46.857198509729102</v>
      </c>
      <c r="I15" s="3">
        <f>H15+G15</f>
        <v>132.47309824733415</v>
      </c>
      <c r="J15" s="1">
        <f>B15-$B$9</f>
        <v>-11.5</v>
      </c>
      <c r="K15" s="1">
        <f>C15-$C$9</f>
        <v>150</v>
      </c>
      <c r="L15" s="1">
        <f>(J15^2+K15^2)^0.5</f>
        <v>150.44018745002944</v>
      </c>
      <c r="M15" s="1">
        <f>DEGREES(ATAN2(J15,K15))</f>
        <v>94.384100262394938</v>
      </c>
      <c r="N15" s="1">
        <f>DEGREES(ACOS((L15/2)/$C$3))</f>
        <v>46.857198509729102</v>
      </c>
      <c r="O15" s="3">
        <f>M15-N15</f>
        <v>47.526901752665836</v>
      </c>
      <c r="P15" s="8"/>
    </row>
    <row r="16" spans="2:16" x14ac:dyDescent="0.25">
      <c r="B16" s="1">
        <f>B15+10</f>
        <v>10</v>
      </c>
      <c r="C16" s="6">
        <f>C15</f>
        <v>150</v>
      </c>
      <c r="D16" s="1">
        <f>B16-$B$8</f>
        <v>21.5</v>
      </c>
      <c r="E16" s="1">
        <f>C16-$C$8</f>
        <v>150</v>
      </c>
      <c r="F16" s="1">
        <f>(D16^2+E16^2)^0.5</f>
        <v>151.53299970633461</v>
      </c>
      <c r="G16" s="1">
        <f>DEGREES(ATAN2(D16,E16))</f>
        <v>81.843161399761726</v>
      </c>
      <c r="H16" s="1">
        <f>DEGREES(ACOS((F16/2)/$C$3))</f>
        <v>46.465884453424621</v>
      </c>
      <c r="I16" s="3">
        <f>H16+G16</f>
        <v>128.30904585318635</v>
      </c>
      <c r="J16" s="1">
        <f>B16-$B$9</f>
        <v>-1.5</v>
      </c>
      <c r="K16" s="1">
        <f>C16-$C$9</f>
        <v>150</v>
      </c>
      <c r="L16" s="1">
        <f>(J16^2+K16^2)^0.5</f>
        <v>150.00749981250937</v>
      </c>
      <c r="M16" s="1">
        <f>DEGREES(ATAN2(J16,K16))</f>
        <v>90.572938697683483</v>
      </c>
      <c r="N16" s="1">
        <f>DEGREES(ACOS((L16/2)/$C$3))</f>
        <v>47.011443788685533</v>
      </c>
      <c r="O16" s="3">
        <f>M16-N16</f>
        <v>43.56149490899795</v>
      </c>
      <c r="P16" s="8"/>
    </row>
    <row r="17" spans="1:16" x14ac:dyDescent="0.25">
      <c r="B17" s="1">
        <f>B16+10</f>
        <v>20</v>
      </c>
      <c r="C17" s="6">
        <f>C16</f>
        <v>150</v>
      </c>
      <c r="D17" s="1">
        <f>B17-$B$8</f>
        <v>31.5</v>
      </c>
      <c r="E17" s="1">
        <f>C17-$C$8</f>
        <v>150</v>
      </c>
      <c r="F17" s="1">
        <f>(D17^2+E17^2)^0.5</f>
        <v>153.27181737031762</v>
      </c>
      <c r="G17" s="1">
        <f>DEGREES(ATAN2(D17,E17))</f>
        <v>78.140220879052023</v>
      </c>
      <c r="H17" s="1">
        <f>DEGREES(ACOS((F17/2)/$C$3))</f>
        <v>45.837951877572621</v>
      </c>
      <c r="I17" s="3">
        <f>H17+G17</f>
        <v>123.97817275662464</v>
      </c>
      <c r="J17" s="1">
        <f>B17-$B$9</f>
        <v>8.5</v>
      </c>
      <c r="K17" s="1">
        <f>C17-$C$9</f>
        <v>150</v>
      </c>
      <c r="L17" s="1">
        <f>(J17^2+K17^2)^0.5</f>
        <v>150.24064030747473</v>
      </c>
      <c r="M17" s="1">
        <f>DEGREES(ATAN2(J17,K17))</f>
        <v>86.756707717223819</v>
      </c>
      <c r="N17" s="1">
        <f>DEGREES(ACOS((L17/2)/$C$3))</f>
        <v>46.928381667231292</v>
      </c>
      <c r="O17" s="3">
        <f>M17-N17</f>
        <v>39.828326049992526</v>
      </c>
      <c r="P17" s="8"/>
    </row>
    <row r="18" spans="1:16" x14ac:dyDescent="0.25">
      <c r="B18" s="1">
        <f>B17+10</f>
        <v>30</v>
      </c>
      <c r="C18" s="6">
        <f>C17</f>
        <v>150</v>
      </c>
      <c r="D18" s="1">
        <f>B18-$B$8</f>
        <v>41.5</v>
      </c>
      <c r="E18" s="1">
        <f>C18-$C$8</f>
        <v>150</v>
      </c>
      <c r="F18" s="1">
        <f>(D18^2+E18^2)^0.5</f>
        <v>155.63498963921961</v>
      </c>
      <c r="G18" s="1">
        <f>DEGREES(ATAN2(D18,E18))</f>
        <v>74.535007585374672</v>
      </c>
      <c r="H18" s="1">
        <f>DEGREES(ACOS((F18/2)/$C$3))</f>
        <v>44.973660510872392</v>
      </c>
      <c r="I18" s="3">
        <f>H18+G18</f>
        <v>119.50866809624706</v>
      </c>
      <c r="J18" s="1">
        <f>B18-$B$9</f>
        <v>18.5</v>
      </c>
      <c r="K18" s="1">
        <f>C18-$C$9</f>
        <v>150</v>
      </c>
      <c r="L18" s="1">
        <f>(J18^2+K18^2)^0.5</f>
        <v>151.13652768275443</v>
      </c>
      <c r="M18" s="1">
        <f>DEGREES(ATAN2(J18,K18))</f>
        <v>82.969026700848246</v>
      </c>
      <c r="N18" s="1">
        <f>DEGREES(ACOS((L18/2)/$C$3))</f>
        <v>46.608144952520767</v>
      </c>
      <c r="O18" s="3">
        <f>M18-N18</f>
        <v>36.360881748327479</v>
      </c>
      <c r="P18" s="8"/>
    </row>
    <row r="19" spans="1:16" x14ac:dyDescent="0.25">
      <c r="B19" s="1">
        <f>B18+10</f>
        <v>40</v>
      </c>
      <c r="C19" s="6">
        <f>C18</f>
        <v>150</v>
      </c>
      <c r="D19" s="1">
        <f>B19-$B$8</f>
        <v>51.5</v>
      </c>
      <c r="E19" s="1">
        <f>C19-$C$8</f>
        <v>150</v>
      </c>
      <c r="F19" s="1">
        <f>(D19^2+E19^2)^0.5</f>
        <v>158.59460898782152</v>
      </c>
      <c r="G19" s="1">
        <f>DEGREES(ATAN2(D19,E19))</f>
        <v>71.050945318080281</v>
      </c>
      <c r="H19" s="1">
        <f>DEGREES(ACOS((F19/2)/$C$3))</f>
        <v>43.872438108123504</v>
      </c>
      <c r="I19" s="3">
        <f>H19+G19</f>
        <v>114.92338342620378</v>
      </c>
      <c r="J19" s="1">
        <f>B19-$B$9</f>
        <v>28.5</v>
      </c>
      <c r="K19" s="1">
        <f>C19-$C$9</f>
        <v>150</v>
      </c>
      <c r="L19" s="1">
        <f>(J19^2+K19^2)^0.5</f>
        <v>152.68349616117649</v>
      </c>
      <c r="M19" s="1">
        <f>DEGREES(ATAN2(J19,K19))</f>
        <v>79.242032911609996</v>
      </c>
      <c r="N19" s="1">
        <f>DEGREES(ACOS((L19/2)/$C$3))</f>
        <v>46.051151720251994</v>
      </c>
      <c r="O19" s="3">
        <f>M19-N19</f>
        <v>33.190881191358002</v>
      </c>
      <c r="P19" s="8"/>
    </row>
    <row r="20" spans="1:16" x14ac:dyDescent="0.25">
      <c r="B20" s="1">
        <f>B19+10</f>
        <v>50</v>
      </c>
      <c r="C20" s="6">
        <f>C19</f>
        <v>150</v>
      </c>
      <c r="D20" s="1">
        <f>B20-$B$8</f>
        <v>61.5</v>
      </c>
      <c r="E20" s="1">
        <f>C20-$C$8</f>
        <v>150</v>
      </c>
      <c r="F20" s="1">
        <f>(D20^2+E20^2)^0.5</f>
        <v>162.11801257108971</v>
      </c>
      <c r="G20" s="1">
        <f>DEGREES(ATAN2(D20,E20))</f>
        <v>67.706370840305922</v>
      </c>
      <c r="H20" s="1">
        <f>DEGREES(ACOS((F20/2)/$C$3))</f>
        <v>42.531986773445709</v>
      </c>
      <c r="I20" s="3">
        <f>H20+G20</f>
        <v>110.23835761375163</v>
      </c>
      <c r="J20" s="1">
        <f>B20-$B$9</f>
        <v>38.5</v>
      </c>
      <c r="K20" s="1">
        <f>C20-$C$9</f>
        <v>150</v>
      </c>
      <c r="L20" s="1">
        <f>(J20^2+K20^2)^0.5</f>
        <v>154.86203537342521</v>
      </c>
      <c r="M20" s="1">
        <f>DEGREES(ATAN2(J20,K20))</f>
        <v>75.60482134032695</v>
      </c>
      <c r="N20" s="1">
        <f>DEGREES(ACOS((L20/2)/$C$3))</f>
        <v>45.257775296402698</v>
      </c>
      <c r="O20" s="3">
        <f>M20-N20</f>
        <v>30.347046043924252</v>
      </c>
      <c r="P20" s="8"/>
    </row>
    <row r="23" spans="1:16" x14ac:dyDescent="0.25">
      <c r="B23" t="s">
        <v>31</v>
      </c>
      <c r="C23">
        <v>0</v>
      </c>
      <c r="D23">
        <v>180</v>
      </c>
    </row>
    <row r="24" spans="1:16" x14ac:dyDescent="0.25">
      <c r="B24" t="s">
        <v>32</v>
      </c>
      <c r="D24">
        <v>5</v>
      </c>
    </row>
    <row r="27" spans="1:16" x14ac:dyDescent="0.25">
      <c r="B27" s="1" t="s">
        <v>7</v>
      </c>
      <c r="C27" s="1" t="s">
        <v>8</v>
      </c>
      <c r="D27" s="1" t="s">
        <v>23</v>
      </c>
      <c r="E27" s="6" t="s">
        <v>24</v>
      </c>
      <c r="F27" s="6" t="s">
        <v>21</v>
      </c>
      <c r="G27" s="6" t="s">
        <v>27</v>
      </c>
      <c r="H27" s="6" t="s">
        <v>29</v>
      </c>
      <c r="I27" s="6" t="s">
        <v>3</v>
      </c>
      <c r="J27" s="6" t="s">
        <v>25</v>
      </c>
      <c r="K27" s="6" t="s">
        <v>26</v>
      </c>
      <c r="L27" s="6" t="s">
        <v>22</v>
      </c>
      <c r="M27" s="6" t="s">
        <v>28</v>
      </c>
      <c r="N27" s="6" t="s">
        <v>30</v>
      </c>
      <c r="O27" s="6" t="s">
        <v>4</v>
      </c>
    </row>
    <row r="28" spans="1:16" x14ac:dyDescent="0.25">
      <c r="B28" s="2"/>
      <c r="C28" s="2"/>
    </row>
    <row r="29" spans="1:16" x14ac:dyDescent="0.25">
      <c r="B29" s="1"/>
      <c r="C29" s="1"/>
    </row>
    <row r="30" spans="1:16" x14ac:dyDescent="0.25">
      <c r="B30" s="5"/>
      <c r="C30" s="5"/>
    </row>
    <row r="31" spans="1:16" x14ac:dyDescent="0.25">
      <c r="A31">
        <v>0</v>
      </c>
      <c r="B31" s="1">
        <f>$C$23+$D$24*COS(RADIANS(A31))</f>
        <v>5</v>
      </c>
      <c r="C31" s="6">
        <f>$D$23+$D$24*SIN(RADIANS(A31))</f>
        <v>180</v>
      </c>
      <c r="D31" s="1">
        <f>B31-$B$8</f>
        <v>16.5</v>
      </c>
      <c r="E31" s="1">
        <f>C31-$C$8</f>
        <v>180</v>
      </c>
      <c r="F31" s="1">
        <f>(D31^2+E31^2)^0.5</f>
        <v>180.75466798951555</v>
      </c>
      <c r="G31" s="1">
        <f>DEGREES(ATAN2(D31,E31))</f>
        <v>84.762523933187481</v>
      </c>
      <c r="H31" s="1">
        <f>DEGREES(ACOS((F31/2)/$C$3))</f>
        <v>34.753499001254504</v>
      </c>
      <c r="I31" s="3">
        <f>H31+G31</f>
        <v>119.51602293444199</v>
      </c>
      <c r="J31" s="1">
        <f>B31-$B$9</f>
        <v>-6.5</v>
      </c>
      <c r="K31" s="1">
        <f>C31-$C$9</f>
        <v>180</v>
      </c>
      <c r="L31" s="1">
        <f>(J31^2+K31^2)^0.5</f>
        <v>180.11732287595217</v>
      </c>
      <c r="M31" s="1">
        <f>DEGREES(ATAN2(J31,K31))</f>
        <v>92.068115623143981</v>
      </c>
      <c r="N31" s="1">
        <f>DEGREES(ACOS((L31/2)/$C$3))</f>
        <v>35.043623191203899</v>
      </c>
      <c r="O31" s="3">
        <f>M31-N31</f>
        <v>57.024492431940082</v>
      </c>
    </row>
    <row r="32" spans="1:16" x14ac:dyDescent="0.25">
      <c r="A32">
        <f>A31+5</f>
        <v>5</v>
      </c>
      <c r="B32" s="1">
        <f>$C$23+$D$24*COS(RADIANS(A32))</f>
        <v>4.9809734904587275</v>
      </c>
      <c r="C32" s="6">
        <f>$D$23+$D$24*SIN(RADIANS(A32))</f>
        <v>180.4357787137383</v>
      </c>
      <c r="D32" s="1">
        <f>B32-$B$8</f>
        <v>16.480973490458727</v>
      </c>
      <c r="E32" s="1">
        <f>C32-$C$8</f>
        <v>180.4357787137383</v>
      </c>
      <c r="F32" s="1">
        <f>(D32^2+E32^2)^0.5</f>
        <v>181.18689998790293</v>
      </c>
      <c r="G32" s="1">
        <f>DEGREES(ATAN2(D32,E32))</f>
        <v>84.781094760519238</v>
      </c>
      <c r="H32" s="1">
        <f>DEGREES(ACOS((F32/2)/$C$3))</f>
        <v>34.555533350954498</v>
      </c>
      <c r="I32" s="3">
        <f>H32+G32</f>
        <v>119.33662811147374</v>
      </c>
      <c r="J32" s="1">
        <f>B32-$B$9</f>
        <v>-6.5190265095412725</v>
      </c>
      <c r="K32" s="1">
        <f>C32-$C$9</f>
        <v>180.4357787137383</v>
      </c>
      <c r="L32" s="1">
        <f>(J32^2+K32^2)^0.5</f>
        <v>180.55350438766132</v>
      </c>
      <c r="M32" s="1">
        <f>DEGREES(ATAN2(J32,K32))</f>
        <v>92.069158989962048</v>
      </c>
      <c r="N32" s="1">
        <f>DEGREES(ACOS((L32/2)/$C$3))</f>
        <v>34.845297961904947</v>
      </c>
      <c r="O32" s="3">
        <f>M32-N32</f>
        <v>57.223861028057101</v>
      </c>
    </row>
    <row r="33" spans="1:15" x14ac:dyDescent="0.25">
      <c r="A33">
        <f>A32+5</f>
        <v>10</v>
      </c>
      <c r="B33" s="1">
        <f>$C$23+$D$24*COS(RADIANS(A33))</f>
        <v>4.9240387650610398</v>
      </c>
      <c r="C33" s="6">
        <f>$D$23+$D$24*SIN(RADIANS(A33))</f>
        <v>180.86824088833464</v>
      </c>
      <c r="D33" s="1">
        <f>B33-$B$8</f>
        <v>16.424038765061042</v>
      </c>
      <c r="E33" s="1">
        <f>C33-$C$8</f>
        <v>180.86824088833464</v>
      </c>
      <c r="F33" s="1">
        <f>(D33^2+E33^2)^0.5</f>
        <v>181.61241590650368</v>
      </c>
      <c r="G33" s="1">
        <f>DEGREES(ATAN2(D33,E33))</f>
        <v>84.811392556072221</v>
      </c>
      <c r="H33" s="1">
        <f>DEGREES(ACOS((F33/2)/$C$3))</f>
        <v>34.359668761168855</v>
      </c>
      <c r="I33" s="3">
        <f>H33+G33</f>
        <v>119.17106131724108</v>
      </c>
      <c r="J33" s="1">
        <f>B33-$B$9</f>
        <v>-6.5759612349389602</v>
      </c>
      <c r="K33" s="1">
        <f>C33-$C$9</f>
        <v>180.86824088833464</v>
      </c>
      <c r="L33" s="1">
        <f>(J33^2+K33^2)^0.5</f>
        <v>180.9877449669012</v>
      </c>
      <c r="M33" s="1">
        <f>DEGREES(ATAN2(J33,K33))</f>
        <v>92.082228128994458</v>
      </c>
      <c r="N33" s="1">
        <f>DEGREES(ACOS((L33/2)/$C$3))</f>
        <v>34.646870868408627</v>
      </c>
      <c r="O33" s="3">
        <f>M33-N33</f>
        <v>57.435357260585832</v>
      </c>
    </row>
    <row r="34" spans="1:15" x14ac:dyDescent="0.25">
      <c r="A34">
        <f>A33+5</f>
        <v>15</v>
      </c>
      <c r="B34" s="1">
        <f>$C$23+$D$24*COS(RADIANS(A34))</f>
        <v>4.8296291314453415</v>
      </c>
      <c r="C34" s="6">
        <f>$D$23+$D$24*SIN(RADIANS(A34))</f>
        <v>181.29409522551259</v>
      </c>
      <c r="D34" s="1">
        <f>B34-$B$8</f>
        <v>16.329629131445341</v>
      </c>
      <c r="E34" s="1">
        <f>C34-$C$8</f>
        <v>181.29409522551259</v>
      </c>
      <c r="F34" s="1">
        <f>(D34^2+E34^2)^0.5</f>
        <v>182.02803561871391</v>
      </c>
      <c r="G34" s="1">
        <f>DEGREES(ATAN2(D34,E34))</f>
        <v>84.853109653715762</v>
      </c>
      <c r="H34" s="1">
        <f>DEGREES(ACOS((F34/2)/$C$3))</f>
        <v>34.167409302143817</v>
      </c>
      <c r="I34" s="3">
        <f>H34+G34</f>
        <v>119.02051895585959</v>
      </c>
      <c r="J34" s="1">
        <f>B34-$B$9</f>
        <v>-6.6703708685546585</v>
      </c>
      <c r="K34" s="1">
        <f>C34-$C$9</f>
        <v>181.29409522551259</v>
      </c>
      <c r="L34" s="1">
        <f>(J34^2+K34^2)^0.5</f>
        <v>181.41676551840874</v>
      </c>
      <c r="M34" s="1">
        <f>DEGREES(ATAN2(J34,K34))</f>
        <v>92.107138568198266</v>
      </c>
      <c r="N34" s="1">
        <f>DEGREES(ACOS((L34/2)/$C$3))</f>
        <v>34.449847666047809</v>
      </c>
      <c r="O34" s="3">
        <f>M34-N34</f>
        <v>57.657290902150457</v>
      </c>
    </row>
    <row r="35" spans="1:15" x14ac:dyDescent="0.25">
      <c r="A35">
        <f>A34+5</f>
        <v>20</v>
      </c>
      <c r="B35" s="1">
        <f>$C$23+$D$24*COS(RADIANS(A35))</f>
        <v>4.6984631039295426</v>
      </c>
      <c r="C35" s="6">
        <f>$D$23+$D$24*SIN(RADIANS(A35))</f>
        <v>181.71010071662835</v>
      </c>
      <c r="D35" s="1">
        <f>B35-$B$8</f>
        <v>16.198463103929541</v>
      </c>
      <c r="E35" s="1">
        <f>C35-$C$8</f>
        <v>181.71010071662835</v>
      </c>
      <c r="F35" s="1">
        <f>(D35^2+E35^2)^0.5</f>
        <v>182.43067425566511</v>
      </c>
      <c r="G35" s="1">
        <f>DEGREES(ATAN2(D35,E35))</f>
        <v>84.905859640519139</v>
      </c>
      <c r="H35" s="1">
        <f>DEGREES(ACOS((F35/2)/$C$3))</f>
        <v>33.980243949572241</v>
      </c>
      <c r="I35" s="3">
        <f>H35+G35</f>
        <v>118.88610359009138</v>
      </c>
      <c r="J35" s="1">
        <f>B35-$B$9</f>
        <v>-6.8015368960704574</v>
      </c>
      <c r="K35" s="1">
        <f>C35-$C$9</f>
        <v>181.71010071662835</v>
      </c>
      <c r="L35" s="1">
        <f>(J35^2+K35^2)^0.5</f>
        <v>181.83734931689867</v>
      </c>
      <c r="M35" s="1">
        <f>DEGREES(ATAN2(J35,K35))</f>
        <v>92.143620594417442</v>
      </c>
      <c r="N35" s="1">
        <f>DEGREES(ACOS((L35/2)/$C$3))</f>
        <v>34.255735534203062</v>
      </c>
      <c r="O35" s="3">
        <f>M35-N35</f>
        <v>57.88788506021438</v>
      </c>
    </row>
    <row r="36" spans="1:15" x14ac:dyDescent="0.25">
      <c r="A36">
        <f>A35+5</f>
        <v>25</v>
      </c>
      <c r="B36" s="1">
        <f>$C$23+$D$24*COS(RADIANS(A36))</f>
        <v>4.5315389351832494</v>
      </c>
      <c r="C36" s="6">
        <f>$D$23+$D$24*SIN(RADIANS(A36))</f>
        <v>182.1130913087035</v>
      </c>
      <c r="D36" s="1">
        <f>B36-$B$8</f>
        <v>16.031538935183249</v>
      </c>
      <c r="E36" s="1">
        <f>C36-$C$8</f>
        <v>182.1130913087035</v>
      </c>
      <c r="F36" s="1">
        <f>(D36^2+E36^2)^0.5</f>
        <v>182.81736314322686</v>
      </c>
      <c r="G36" s="1">
        <f>DEGREES(ATAN2(D36,E36))</f>
        <v>84.969182199344544</v>
      </c>
      <c r="H36" s="1">
        <f>DEGREES(ACOS((F36/2)/$C$3))</f>
        <v>33.799634878923861</v>
      </c>
      <c r="I36" s="3">
        <f>H36+G36</f>
        <v>118.7688170782684</v>
      </c>
      <c r="J36" s="1">
        <f>B36-$B$9</f>
        <v>-6.9684610648167506</v>
      </c>
      <c r="K36" s="1">
        <f>C36-$C$9</f>
        <v>182.1130913087035</v>
      </c>
      <c r="L36" s="1">
        <f>(J36^2+K36^2)^0.5</f>
        <v>182.24636478027222</v>
      </c>
      <c r="M36" s="1">
        <f>DEGREES(ATAN2(J36,K36))</f>
        <v>92.191323609545947</v>
      </c>
      <c r="N36" s="1">
        <f>DEGREES(ACOS((L36/2)/$C$3))</f>
        <v>34.066031862458857</v>
      </c>
      <c r="O36" s="3">
        <f>M36-N36</f>
        <v>58.12529174708709</v>
      </c>
    </row>
    <row r="37" spans="1:15" x14ac:dyDescent="0.25">
      <c r="A37">
        <f>A36+5</f>
        <v>30</v>
      </c>
      <c r="B37" s="1">
        <f>$C$23+$D$24*COS(RADIANS(A37))</f>
        <v>4.3301270189221936</v>
      </c>
      <c r="C37" s="6">
        <f>$D$23+$D$24*SIN(RADIANS(A37))</f>
        <v>182.5</v>
      </c>
      <c r="D37" s="1">
        <f>B37-$B$8</f>
        <v>15.830127018922195</v>
      </c>
      <c r="E37" s="1">
        <f>C37-$C$8</f>
        <v>182.5</v>
      </c>
      <c r="F37" s="1">
        <f>(D37^2+E37^2)^0.5</f>
        <v>183.18526938985897</v>
      </c>
      <c r="G37" s="1">
        <f>DEGREES(ATAN2(D37,E37))</f>
        <v>85.042548182578912</v>
      </c>
      <c r="H37" s="1">
        <f>DEGREES(ACOS((F37/2)/$C$3))</f>
        <v>33.627005504781771</v>
      </c>
      <c r="I37" s="3">
        <f>H37+G37</f>
        <v>118.66955368736069</v>
      </c>
      <c r="J37" s="1">
        <f>B37-$B$9</f>
        <v>-7.1698729810778064</v>
      </c>
      <c r="K37" s="1">
        <f>C37-$C$9</f>
        <v>182.5</v>
      </c>
      <c r="L37" s="1">
        <f>(J37^2+K37^2)^0.5</f>
        <v>182.6407870070779</v>
      </c>
      <c r="M37" s="1">
        <f>DEGREES(ATAN2(J37,K37))</f>
        <v>92.249820839410745</v>
      </c>
      <c r="N37" s="1">
        <f>DEGREES(ACOS((L37/2)/$C$3))</f>
        <v>33.882212687325371</v>
      </c>
      <c r="O37" s="3">
        <f>M37-N37</f>
        <v>58.367608152085374</v>
      </c>
    </row>
    <row r="38" spans="1:15" x14ac:dyDescent="0.25">
      <c r="A38">
        <f>A37+5</f>
        <v>35</v>
      </c>
      <c r="B38" s="1">
        <f>$C$23+$D$24*COS(RADIANS(A38))</f>
        <v>4.0957602214449587</v>
      </c>
      <c r="C38" s="6">
        <f>$D$23+$D$24*SIN(RADIANS(A38))</f>
        <v>182.86788218175522</v>
      </c>
      <c r="D38" s="1">
        <f>B38-$B$8</f>
        <v>15.595760221444959</v>
      </c>
      <c r="E38" s="1">
        <f>C38-$C$8</f>
        <v>182.86788218175522</v>
      </c>
      <c r="F38" s="1">
        <f>(D38^2+E38^2)^0.5</f>
        <v>183.5317140728684</v>
      </c>
      <c r="G38" s="1">
        <f>DEGREES(ATAN2(D38,E38))</f>
        <v>85.125364845426603</v>
      </c>
      <c r="H38" s="1">
        <f>DEGREES(ACOS((F38/2)/$C$3))</f>
        <v>33.463728355440821</v>
      </c>
      <c r="I38" s="3">
        <f>H38+G38</f>
        <v>118.58909320086742</v>
      </c>
      <c r="J38" s="1">
        <f>B38-$B$9</f>
        <v>-7.4042397785550413</v>
      </c>
      <c r="K38" s="1">
        <f>C38-$C$9</f>
        <v>182.86788218175522</v>
      </c>
      <c r="L38" s="1">
        <f>(J38^2+K38^2)^0.5</f>
        <v>183.01771799565921</v>
      </c>
      <c r="M38" s="1">
        <f>DEGREES(ATAN2(J38,K38))</f>
        <v>92.318614310154842</v>
      </c>
      <c r="N38" s="1">
        <f>DEGREES(ACOS((L38/2)/$C$3))</f>
        <v>33.705720839562787</v>
      </c>
      <c r="O38" s="3">
        <f>M38-N38</f>
        <v>58.612893470592056</v>
      </c>
    </row>
    <row r="39" spans="1:15" x14ac:dyDescent="0.25">
      <c r="A39">
        <f>A38+5</f>
        <v>40</v>
      </c>
      <c r="B39" s="1">
        <f>$C$23+$D$24*COS(RADIANS(A39))</f>
        <v>3.83022221559489</v>
      </c>
      <c r="C39" s="6">
        <f>$D$23+$D$24*SIN(RADIANS(A39))</f>
        <v>183.21393804843271</v>
      </c>
      <c r="D39" s="1">
        <f>B39-$B$8</f>
        <v>15.33022221559489</v>
      </c>
      <c r="E39" s="1">
        <f>C39-$C$8</f>
        <v>183.21393804843271</v>
      </c>
      <c r="F39" s="1">
        <f>(D39^2+E39^2)^0.5</f>
        <v>183.85418898788913</v>
      </c>
      <c r="G39" s="1">
        <f>DEGREES(ATAN2(D39,E39))</f>
        <v>85.216981177295409</v>
      </c>
      <c r="H39" s="1">
        <f>DEGREES(ACOS((F39/2)/$C$3))</f>
        <v>33.31111289592311</v>
      </c>
      <c r="I39" s="3">
        <f>H39+G39</f>
        <v>118.52809407321851</v>
      </c>
      <c r="J39" s="1">
        <f>B39-$B$9</f>
        <v>-7.6697777844051096</v>
      </c>
      <c r="K39" s="1">
        <f>C39-$C$9</f>
        <v>183.21393804843271</v>
      </c>
      <c r="L39" s="1">
        <f>(J39^2+K39^2)^0.5</f>
        <v>183.37440548363639</v>
      </c>
      <c r="M39" s="1">
        <f>DEGREES(ATAN2(J39,K39))</f>
        <v>92.397140016035166</v>
      </c>
      <c r="N39" s="1">
        <f>DEGREES(ACOS((L39/2)/$C$3))</f>
        <v>33.537953882276852</v>
      </c>
      <c r="O39" s="3">
        <f>M39-N39</f>
        <v>58.859186133758314</v>
      </c>
    </row>
    <row r="40" spans="1:15" x14ac:dyDescent="0.25">
      <c r="A40">
        <f>A39+5</f>
        <v>45</v>
      </c>
      <c r="B40" s="1">
        <f>$C$23+$D$24*COS(RADIANS(A40))</f>
        <v>3.5355339059327378</v>
      </c>
      <c r="C40" s="6">
        <f>$D$23+$D$24*SIN(RADIANS(A40))</f>
        <v>183.53553390593274</v>
      </c>
      <c r="D40" s="1">
        <f>B40-$B$8</f>
        <v>15.035533905932738</v>
      </c>
      <c r="E40" s="1">
        <f>C40-$C$8</f>
        <v>183.53553390593274</v>
      </c>
      <c r="F40" s="1">
        <f>(D40^2+E40^2)^0.5</f>
        <v>184.15037194090115</v>
      </c>
      <c r="G40" s="1">
        <f>DEGREES(ATAN2(D40,E40))</f>
        <v>85.316693280101973</v>
      </c>
      <c r="H40" s="1">
        <f>DEGREES(ACOS((F40/2)/$C$3))</f>
        <v>33.170393435901424</v>
      </c>
      <c r="I40" s="3">
        <f>H40+G40</f>
        <v>118.4870867160034</v>
      </c>
      <c r="J40" s="1">
        <f>B40-$B$9</f>
        <v>-7.9644660940672622</v>
      </c>
      <c r="K40" s="1">
        <f>C40-$C$9</f>
        <v>183.53553390593274</v>
      </c>
      <c r="L40" s="1">
        <f>(J40^2+K40^2)^0.5</f>
        <v>183.70826036490391</v>
      </c>
      <c r="M40" s="1">
        <f>DEGREES(ATAN2(J40,K40))</f>
        <v>92.48477321245025</v>
      </c>
      <c r="N40" s="1">
        <f>DEGREES(ACOS((L40/2)/$C$3))</f>
        <v>33.380251942221477</v>
      </c>
      <c r="O40" s="3">
        <f>M40-N40</f>
        <v>59.104521270228773</v>
      </c>
    </row>
    <row r="41" spans="1:15" x14ac:dyDescent="0.25">
      <c r="A41">
        <f>A40+5</f>
        <v>50</v>
      </c>
      <c r="B41" s="1">
        <f>$C$23+$D$24*COS(RADIANS(A41))</f>
        <v>3.2139380484326967</v>
      </c>
      <c r="C41" s="6">
        <f>$D$23+$D$24*SIN(RADIANS(A41))</f>
        <v>183.83022221559489</v>
      </c>
      <c r="D41" s="1">
        <f>B41-$B$8</f>
        <v>14.713938048432697</v>
      </c>
      <c r="E41" s="1">
        <f>C41-$C$8</f>
        <v>183.83022221559489</v>
      </c>
      <c r="F41" s="1">
        <f>(D41^2+E41^2)^0.5</f>
        <v>184.41814057388203</v>
      </c>
      <c r="G41" s="1">
        <f>DEGREES(ATAN2(D41,E41))</f>
        <v>85.423749752471707</v>
      </c>
      <c r="H41" s="1">
        <f>DEGREES(ACOS((F41/2)/$C$3))</f>
        <v>33.04271728130594</v>
      </c>
      <c r="I41" s="3">
        <f>H41+G41</f>
        <v>118.46646703377765</v>
      </c>
      <c r="J41" s="1">
        <f>B41-$B$9</f>
        <v>-8.2860619515673033</v>
      </c>
      <c r="K41" s="1">
        <f>C41-$C$9</f>
        <v>183.83022221559489</v>
      </c>
      <c r="L41" s="1">
        <f>(J41^2+K41^2)^0.5</f>
        <v>184.01687265710231</v>
      </c>
      <c r="M41" s="1">
        <f>DEGREES(ATAN2(J41,K41))</f>
        <v>92.580833778264463</v>
      </c>
      <c r="N41" s="1">
        <f>DEGREES(ACOS((L41/2)/$C$3))</f>
        <v>33.23388556004678</v>
      </c>
      <c r="O41" s="3">
        <f>M41-N41</f>
        <v>59.346948218217683</v>
      </c>
    </row>
    <row r="42" spans="1:15" x14ac:dyDescent="0.25">
      <c r="A42">
        <f>A41+5</f>
        <v>55</v>
      </c>
      <c r="B42" s="1">
        <f>$C$23+$D$24*COS(RADIANS(A42))</f>
        <v>2.8678821817552307</v>
      </c>
      <c r="C42" s="6">
        <f>$D$23+$D$24*SIN(RADIANS(A42))</f>
        <v>184.09576022144495</v>
      </c>
      <c r="D42" s="1">
        <f>B42-$B$8</f>
        <v>14.367882181755231</v>
      </c>
      <c r="E42" s="1">
        <f>C42-$C$8</f>
        <v>184.09576022144495</v>
      </c>
      <c r="F42" s="1">
        <f>(D42^2+E42^2)^0.5</f>
        <v>184.65558472437422</v>
      </c>
      <c r="G42" s="1">
        <f>DEGREES(ATAN2(D42,E42))</f>
        <v>85.537357048552181</v>
      </c>
      <c r="H42" s="1">
        <f>DEGREES(ACOS((F42/2)/$C$3))</f>
        <v>32.929133307946493</v>
      </c>
      <c r="I42" s="3">
        <f>H42+G42</f>
        <v>118.46649035649867</v>
      </c>
      <c r="J42" s="1">
        <f>B42-$B$9</f>
        <v>-8.6321178182447689</v>
      </c>
      <c r="K42" s="1">
        <f>C42-$C$9</f>
        <v>184.09576022144495</v>
      </c>
      <c r="L42" s="1">
        <f>(J42^2+K42^2)^0.5</f>
        <v>184.29802600554299</v>
      </c>
      <c r="M42" s="1">
        <f>DEGREES(ATAN2(J42,K42))</f>
        <v>92.684591601749219</v>
      </c>
      <c r="N42" s="1">
        <f>DEGREES(ACOS((L42/2)/$C$3))</f>
        <v>33.100043708202762</v>
      </c>
      <c r="O42" s="3">
        <f>M42-N42</f>
        <v>59.584547893546457</v>
      </c>
    </row>
    <row r="43" spans="1:15" x14ac:dyDescent="0.25">
      <c r="A43">
        <f>A42+5</f>
        <v>60</v>
      </c>
      <c r="B43" s="1">
        <f>$C$23+$D$24*COS(RADIANS(A43))</f>
        <v>2.5000000000000004</v>
      </c>
      <c r="C43" s="6">
        <f>$D$23+$D$24*SIN(RADIANS(A43))</f>
        <v>184.33012701892218</v>
      </c>
      <c r="D43" s="1">
        <f>B43-$B$8</f>
        <v>14</v>
      </c>
      <c r="E43" s="1">
        <f>C43-$C$8</f>
        <v>184.33012701892218</v>
      </c>
      <c r="F43" s="1">
        <f>(D43^2+E43^2)^0.5</f>
        <v>184.86101732602251</v>
      </c>
      <c r="G43" s="1">
        <f>DEGREES(ATAN2(D43,E43))</f>
        <v>85.656684789285762</v>
      </c>
      <c r="H43" s="1">
        <f>DEGREES(ACOS((F43/2)/$C$3))</f>
        <v>32.830581150569131</v>
      </c>
      <c r="I43" s="3">
        <f>H43+G43</f>
        <v>118.48726593985489</v>
      </c>
      <c r="J43" s="1">
        <f>B43-$B$9</f>
        <v>-9</v>
      </c>
      <c r="K43" s="1">
        <f>C43-$C$9</f>
        <v>184.33012701892218</v>
      </c>
      <c r="L43" s="1">
        <f>(J43^2+K43^2)^0.5</f>
        <v>184.5497107199358</v>
      </c>
      <c r="M43" s="1">
        <f>DEGREES(ATAN2(J43,K43))</f>
        <v>92.79527195442104</v>
      </c>
      <c r="N43" s="1">
        <f>DEGREES(ACOS((L43/2)/$C$3))</f>
        <v>32.979822146239371</v>
      </c>
      <c r="O43" s="3">
        <f>M43-N43</f>
        <v>59.815449808181668</v>
      </c>
    </row>
    <row r="44" spans="1:15" x14ac:dyDescent="0.25">
      <c r="A44">
        <f>A43+5</f>
        <v>65</v>
      </c>
      <c r="B44" s="1">
        <f>$C$23+$D$24*COS(RADIANS(A44))</f>
        <v>2.1130913087034973</v>
      </c>
      <c r="C44" s="6">
        <f>$D$23+$D$24*SIN(RADIANS(A44))</f>
        <v>184.53153893518325</v>
      </c>
      <c r="D44" s="1">
        <f>B44-$B$8</f>
        <v>13.613091308703497</v>
      </c>
      <c r="E44" s="1">
        <f>C44-$C$8</f>
        <v>184.53153893518325</v>
      </c>
      <c r="F44" s="1">
        <f>(D44^2+E44^2)^0.5</f>
        <v>185.03298386170547</v>
      </c>
      <c r="G44" s="1">
        <f>DEGREES(ATAN2(D44,E44))</f>
        <v>85.780871012343582</v>
      </c>
      <c r="H44" s="1">
        <f>DEGREES(ACOS((F44/2)/$C$3))</f>
        <v>32.747881209706435</v>
      </c>
      <c r="I44" s="3">
        <f>H44+G44</f>
        <v>118.52875222205002</v>
      </c>
      <c r="J44" s="1">
        <f>B44-$B$9</f>
        <v>-9.3869086912965027</v>
      </c>
      <c r="K44" s="1">
        <f>C44-$C$9</f>
        <v>184.53153893518325</v>
      </c>
      <c r="L44" s="1">
        <f>(J44^2+K44^2)^0.5</f>
        <v>184.77013534812869</v>
      </c>
      <c r="M44" s="1">
        <f>DEGREES(ATAN2(J44,K44))</f>
        <v>92.91206082649083</v>
      </c>
      <c r="N44" s="1">
        <f>DEGREES(ACOS((L44/2)/$C$3))</f>
        <v>32.874212300615319</v>
      </c>
      <c r="O44" s="3">
        <f>M44-N44</f>
        <v>60.037848525875511</v>
      </c>
    </row>
    <row r="45" spans="1:15" x14ac:dyDescent="0.25">
      <c r="A45">
        <f>A44+5</f>
        <v>70</v>
      </c>
      <c r="B45" s="1">
        <f>$C$23+$D$24*COS(RADIANS(A45))</f>
        <v>1.7101007166283442</v>
      </c>
      <c r="C45" s="6">
        <f>$D$23+$D$24*SIN(RADIANS(A45))</f>
        <v>184.69846310392956</v>
      </c>
      <c r="D45" s="1">
        <f>B45-$B$8</f>
        <v>13.210100716628345</v>
      </c>
      <c r="E45" s="1">
        <f>C45-$C$8</f>
        <v>184.69846310392956</v>
      </c>
      <c r="F45" s="1">
        <f>(D45^2+E45^2)^0.5</f>
        <v>185.17027038349619</v>
      </c>
      <c r="G45" s="1">
        <f>DEGREES(ATAN2(D45,E45))</f>
        <v>85.909027354395704</v>
      </c>
      <c r="H45" s="1">
        <f>DEGREES(ACOS((F45/2)/$C$3))</f>
        <v>32.681725680030773</v>
      </c>
      <c r="I45" s="3">
        <f>H45+G45</f>
        <v>118.59075303442648</v>
      </c>
      <c r="J45" s="1">
        <f>B45-$B$9</f>
        <v>-9.7898992833716552</v>
      </c>
      <c r="K45" s="1">
        <f>C45-$C$9</f>
        <v>184.69846310392956</v>
      </c>
      <c r="L45" s="1">
        <f>(J45^2+K45^2)^0.5</f>
        <v>184.95773679663196</v>
      </c>
      <c r="M45" s="1">
        <f>DEGREES(ATAN2(J45,K45))</f>
        <v>93.03411020636824</v>
      </c>
      <c r="N45" s="1">
        <f>DEGREES(ACOS((L45/2)/$C$3))</f>
        <v>32.784090868104798</v>
      </c>
      <c r="O45" s="3">
        <f>M45-N45</f>
        <v>60.250019338263442</v>
      </c>
    </row>
    <row r="46" spans="1:15" x14ac:dyDescent="0.25">
      <c r="A46">
        <f>A45+5</f>
        <v>75</v>
      </c>
      <c r="B46" s="1">
        <f>$C$23+$D$24*COS(RADIANS(A46))</f>
        <v>1.2940952255126037</v>
      </c>
      <c r="C46" s="6">
        <f>$D$23+$D$24*SIN(RADIANS(A46))</f>
        <v>184.82962913144533</v>
      </c>
      <c r="D46" s="1">
        <f>B46-$B$8</f>
        <v>12.794095225512603</v>
      </c>
      <c r="E46" s="1">
        <f>C46-$C$8</f>
        <v>184.82962913144533</v>
      </c>
      <c r="F46" s="1">
        <f>(D46^2+E46^2)^0.5</f>
        <v>185.27191011458567</v>
      </c>
      <c r="G46" s="1">
        <f>DEGREES(ATAN2(D46,E46))</f>
        <v>86.040244165905321</v>
      </c>
      <c r="H46" s="1">
        <f>DEGREES(ACOS((F46/2)/$C$3))</f>
        <v>32.632670796632581</v>
      </c>
      <c r="I46" s="3">
        <f>H46+G46</f>
        <v>118.6729149625379</v>
      </c>
      <c r="J46" s="1">
        <f>B46-$B$9</f>
        <v>-10.205904774487397</v>
      </c>
      <c r="K46" s="1">
        <f>C46-$C$9</f>
        <v>184.82962913144533</v>
      </c>
      <c r="L46" s="1">
        <f>(J46^2+K46^2)^0.5</f>
        <v>185.11118901118195</v>
      </c>
      <c r="M46" s="1">
        <f>DEGREES(ATAN2(J46,K46))</f>
        <v>93.160543294556732</v>
      </c>
      <c r="N46" s="1">
        <f>DEGREES(ACOS((L46/2)/$C$3))</f>
        <v>32.710210346908781</v>
      </c>
      <c r="O46" s="3">
        <f>M46-N46</f>
        <v>60.450332947647951</v>
      </c>
    </row>
    <row r="47" spans="1:15" x14ac:dyDescent="0.25">
      <c r="A47">
        <f>A46+5</f>
        <v>80</v>
      </c>
      <c r="B47" s="1">
        <f>$C$23+$D$24*COS(RADIANS(A47))</f>
        <v>0.86824088833465207</v>
      </c>
      <c r="C47" s="6">
        <f>$D$23+$D$24*SIN(RADIANS(A47))</f>
        <v>184.92403876506103</v>
      </c>
      <c r="D47" s="1">
        <f>B47-$B$8</f>
        <v>12.368240888334652</v>
      </c>
      <c r="E47" s="1">
        <f>C47-$C$8</f>
        <v>184.92403876506103</v>
      </c>
      <c r="F47" s="1">
        <f>(D47^2+E47^2)^0.5</f>
        <v>185.33718864775537</v>
      </c>
      <c r="G47" s="1">
        <f>DEGREES(ATAN2(D47,E47))</f>
        <v>86.17359556414101</v>
      </c>
      <c r="H47" s="1">
        <f>DEGREES(ACOS((F47/2)/$C$3))</f>
        <v>32.601130479214987</v>
      </c>
      <c r="I47" s="3">
        <f>H47+G47</f>
        <v>118.774726043356</v>
      </c>
      <c r="J47" s="1">
        <f>B47-$B$9</f>
        <v>-10.631759111665348</v>
      </c>
      <c r="K47" s="1">
        <f>C47-$C$9</f>
        <v>184.92403876506103</v>
      </c>
      <c r="L47" s="1">
        <f>(J47^2+K47^2)^0.5</f>
        <v>185.2294102322584</v>
      </c>
      <c r="M47" s="1">
        <f>DEGREES(ATAN2(J47,K47))</f>
        <v>93.29045964923975</v>
      </c>
      <c r="N47" s="1">
        <f>DEGREES(ACOS((L47/2)/$C$3))</f>
        <v>32.653190696381564</v>
      </c>
      <c r="O47" s="3">
        <f>M47-N47</f>
        <v>60.637268952858186</v>
      </c>
    </row>
    <row r="48" spans="1:15" x14ac:dyDescent="0.25">
      <c r="A48">
        <f>A47+5</f>
        <v>85</v>
      </c>
      <c r="B48" s="1">
        <f>$C$23+$D$24*COS(RADIANS(A48))</f>
        <v>0.43577871373829069</v>
      </c>
      <c r="C48" s="6">
        <f>$D$23+$D$24*SIN(RADIANS(A48))</f>
        <v>184.98097349045872</v>
      </c>
      <c r="D48" s="1">
        <f>B48-$B$8</f>
        <v>11.935778713738291</v>
      </c>
      <c r="E48" s="1">
        <f>C48-$C$8</f>
        <v>184.98097349045872</v>
      </c>
      <c r="F48" s="1">
        <f>(D48^2+E48^2)^0.5</f>
        <v>185.36564775324774</v>
      </c>
      <c r="G48" s="1">
        <f>DEGREES(ATAN2(D48,E48))</f>
        <v>86.308144434574857</v>
      </c>
      <c r="H48" s="1">
        <f>DEGREES(ACOS((F48/2)/$C$3))</f>
        <v>32.587371528766013</v>
      </c>
      <c r="I48" s="3">
        <f>H48+G48</f>
        <v>118.89551596334087</v>
      </c>
      <c r="J48" s="1">
        <f>B48-$B$9</f>
        <v>-11.064221286261709</v>
      </c>
      <c r="K48" s="1">
        <f>C48-$C$9</f>
        <v>184.98097349045872</v>
      </c>
      <c r="L48" s="1">
        <f>(J48^2+K48^2)^0.5</f>
        <v>185.31156884055881</v>
      </c>
      <c r="M48" s="1">
        <f>DEGREES(ATAN2(J48,K48))</f>
        <v>93.422940266834061</v>
      </c>
      <c r="N48" s="1">
        <f>DEGREES(ACOS((L48/2)/$C$3))</f>
        <v>32.613512314101534</v>
      </c>
      <c r="O48" s="3">
        <f>M48-N48</f>
        <v>60.809427952732527</v>
      </c>
    </row>
    <row r="49" spans="1:15" x14ac:dyDescent="0.25">
      <c r="A49">
        <f>A48+5</f>
        <v>90</v>
      </c>
      <c r="B49" s="1">
        <f>$C$23+$D$24*COS(RADIANS(A49))</f>
        <v>3.06287113727155E-16</v>
      </c>
      <c r="C49" s="6">
        <f>$D$23+$D$24*SIN(RADIANS(A49))</f>
        <v>185</v>
      </c>
      <c r="D49" s="1">
        <f>B49-$B$8</f>
        <v>11.5</v>
      </c>
      <c r="E49" s="1">
        <f>C49-$C$8</f>
        <v>185</v>
      </c>
      <c r="F49" s="1">
        <f>(D49^2+E49^2)^0.5</f>
        <v>185.35708780621258</v>
      </c>
      <c r="G49" s="1">
        <f>DEGREES(ATAN2(D49,E49))</f>
        <v>86.442947394260642</v>
      </c>
      <c r="H49" s="1">
        <f>DEGREES(ACOS((F49/2)/$C$3))</f>
        <v>32.591510497683743</v>
      </c>
      <c r="I49" s="3">
        <f>H49+G49</f>
        <v>119.03445789194438</v>
      </c>
      <c r="J49" s="1">
        <f>B49-$B$9</f>
        <v>-11.5</v>
      </c>
      <c r="K49" s="1">
        <f>C49-$C$9</f>
        <v>185</v>
      </c>
      <c r="L49" s="1">
        <f>(J49^2+K49^2)^0.5</f>
        <v>185.35708780621258</v>
      </c>
      <c r="M49" s="1">
        <f>DEGREES(ATAN2(J49,K49))</f>
        <v>93.557052605739358</v>
      </c>
      <c r="N49" s="1">
        <f>DEGREES(ACOS((L49/2)/$C$3))</f>
        <v>32.591510497683743</v>
      </c>
      <c r="O49" s="3">
        <f>M49-N49</f>
        <v>60.965542108055615</v>
      </c>
    </row>
    <row r="50" spans="1:15" x14ac:dyDescent="0.25">
      <c r="A50">
        <f t="shared" ref="A50:A93" si="0">A49+5</f>
        <v>95</v>
      </c>
      <c r="B50" s="1">
        <f t="shared" ref="B50:B102" si="1">$C$23+$D$24*COS(RADIANS(A50))</f>
        <v>-0.43577871373829119</v>
      </c>
      <c r="C50" s="6">
        <f t="shared" ref="C50:C93" si="2">$D$23+$D$24*SIN(RADIANS(A50))</f>
        <v>184.98097349045872</v>
      </c>
      <c r="D50" s="1">
        <f t="shared" ref="D50:D93" si="3">B50-$B$8</f>
        <v>11.064221286261709</v>
      </c>
      <c r="E50" s="1">
        <f t="shared" ref="E50:E93" si="4">C50-$C$8</f>
        <v>184.98097349045872</v>
      </c>
      <c r="F50" s="1">
        <f t="shared" ref="F50:F93" si="5">(D50^2+E50^2)^0.5</f>
        <v>185.31156884055881</v>
      </c>
      <c r="G50" s="1">
        <f t="shared" ref="G50:G93" si="6">DEGREES(ATAN2(D50,E50))</f>
        <v>86.577059733165939</v>
      </c>
      <c r="H50" s="1">
        <f t="shared" ref="H50:H93" si="7">DEGREES(ACOS((F50/2)/$C$3))</f>
        <v>32.613512314101534</v>
      </c>
      <c r="I50" s="3">
        <f t="shared" ref="I50:I93" si="8">H50+G50</f>
        <v>119.19057204726747</v>
      </c>
      <c r="J50" s="1">
        <f t="shared" ref="J50:J93" si="9">B50-$B$9</f>
        <v>-11.935778713738291</v>
      </c>
      <c r="K50" s="1">
        <f t="shared" ref="K50:K93" si="10">C50-$C$9</f>
        <v>184.98097349045872</v>
      </c>
      <c r="L50" s="1">
        <f t="shared" ref="L50:L93" si="11">(J50^2+K50^2)^0.5</f>
        <v>185.36564775324774</v>
      </c>
      <c r="M50" s="1">
        <f t="shared" ref="M50:M93" si="12">DEGREES(ATAN2(J50,K50))</f>
        <v>93.691855565425143</v>
      </c>
      <c r="N50" s="1">
        <f t="shared" ref="N50:N93" si="13">DEGREES(ACOS((L50/2)/$C$3))</f>
        <v>32.587371528766013</v>
      </c>
      <c r="O50" s="3">
        <f t="shared" ref="O50:O93" si="14">M50-N50</f>
        <v>61.10448403665913</v>
      </c>
    </row>
    <row r="51" spans="1:15" x14ac:dyDescent="0.25">
      <c r="A51">
        <f t="shared" si="0"/>
        <v>100</v>
      </c>
      <c r="B51" s="1">
        <f t="shared" si="1"/>
        <v>-0.86824088833465152</v>
      </c>
      <c r="C51" s="6">
        <f t="shared" si="2"/>
        <v>184.92403876506103</v>
      </c>
      <c r="D51" s="1">
        <f t="shared" si="3"/>
        <v>10.631759111665348</v>
      </c>
      <c r="E51" s="1">
        <f t="shared" si="4"/>
        <v>184.92403876506103</v>
      </c>
      <c r="F51" s="1">
        <f t="shared" si="5"/>
        <v>185.2294102322584</v>
      </c>
      <c r="G51" s="1">
        <f t="shared" si="6"/>
        <v>86.70954035076025</v>
      </c>
      <c r="H51" s="1">
        <f t="shared" si="7"/>
        <v>32.653190696381564</v>
      </c>
      <c r="I51" s="3">
        <f t="shared" si="8"/>
        <v>119.36273104714181</v>
      </c>
      <c r="J51" s="1">
        <f t="shared" si="9"/>
        <v>-12.368240888334652</v>
      </c>
      <c r="K51" s="1">
        <f t="shared" si="10"/>
        <v>184.92403876506103</v>
      </c>
      <c r="L51" s="1">
        <f t="shared" si="11"/>
        <v>185.33718864775537</v>
      </c>
      <c r="M51" s="1">
        <f t="shared" si="12"/>
        <v>93.82640443585899</v>
      </c>
      <c r="N51" s="1">
        <f t="shared" si="13"/>
        <v>32.601130479214987</v>
      </c>
      <c r="O51" s="3">
        <f t="shared" si="14"/>
        <v>61.225273956644003</v>
      </c>
    </row>
    <row r="52" spans="1:15" x14ac:dyDescent="0.25">
      <c r="A52">
        <f t="shared" si="0"/>
        <v>105</v>
      </c>
      <c r="B52" s="1">
        <f t="shared" si="1"/>
        <v>-1.2940952255126041</v>
      </c>
      <c r="C52" s="6">
        <f t="shared" si="2"/>
        <v>184.82962913144533</v>
      </c>
      <c r="D52" s="1">
        <f t="shared" si="3"/>
        <v>10.205904774487395</v>
      </c>
      <c r="E52" s="1">
        <f t="shared" si="4"/>
        <v>184.82962913144533</v>
      </c>
      <c r="F52" s="1">
        <f t="shared" si="5"/>
        <v>185.11118901118195</v>
      </c>
      <c r="G52" s="1">
        <f t="shared" si="6"/>
        <v>86.839456705443268</v>
      </c>
      <c r="H52" s="1">
        <f t="shared" si="7"/>
        <v>32.710210346908781</v>
      </c>
      <c r="I52" s="3">
        <f t="shared" si="8"/>
        <v>119.54966705235205</v>
      </c>
      <c r="J52" s="1">
        <f t="shared" si="9"/>
        <v>-12.794095225512605</v>
      </c>
      <c r="K52" s="1">
        <f t="shared" si="10"/>
        <v>184.82962913144533</v>
      </c>
      <c r="L52" s="1">
        <f t="shared" si="11"/>
        <v>185.27191011458567</v>
      </c>
      <c r="M52" s="1">
        <f t="shared" si="12"/>
        <v>93.959755834094679</v>
      </c>
      <c r="N52" s="1">
        <f t="shared" si="13"/>
        <v>32.632670796632581</v>
      </c>
      <c r="O52" s="3">
        <f t="shared" si="14"/>
        <v>61.327085037462098</v>
      </c>
    </row>
    <row r="53" spans="1:15" x14ac:dyDescent="0.25">
      <c r="A53">
        <f t="shared" si="0"/>
        <v>110</v>
      </c>
      <c r="B53" s="1">
        <f t="shared" si="1"/>
        <v>-1.7101007166283435</v>
      </c>
      <c r="C53" s="6">
        <f t="shared" si="2"/>
        <v>184.69846310392956</v>
      </c>
      <c r="D53" s="1">
        <f t="shared" si="3"/>
        <v>9.7898992833716569</v>
      </c>
      <c r="E53" s="1">
        <f t="shared" si="4"/>
        <v>184.69846310392956</v>
      </c>
      <c r="F53" s="1">
        <f t="shared" si="5"/>
        <v>184.95773679663196</v>
      </c>
      <c r="G53" s="1">
        <f t="shared" si="6"/>
        <v>86.965889793631746</v>
      </c>
      <c r="H53" s="1">
        <f t="shared" si="7"/>
        <v>32.784090868104798</v>
      </c>
      <c r="I53" s="3">
        <f t="shared" si="8"/>
        <v>119.74998066173654</v>
      </c>
      <c r="J53" s="1">
        <f t="shared" si="9"/>
        <v>-13.210100716628343</v>
      </c>
      <c r="K53" s="1">
        <f t="shared" si="10"/>
        <v>184.69846310392956</v>
      </c>
      <c r="L53" s="1">
        <f t="shared" si="11"/>
        <v>185.17027038349619</v>
      </c>
      <c r="M53" s="1">
        <f t="shared" si="12"/>
        <v>94.090972645604296</v>
      </c>
      <c r="N53" s="1">
        <f t="shared" si="13"/>
        <v>32.681725680030773</v>
      </c>
      <c r="O53" s="3">
        <f t="shared" si="14"/>
        <v>61.409246965573523</v>
      </c>
    </row>
    <row r="54" spans="1:15" x14ac:dyDescent="0.25">
      <c r="A54">
        <f t="shared" si="0"/>
        <v>115</v>
      </c>
      <c r="B54" s="1">
        <f t="shared" si="1"/>
        <v>-2.1130913087034968</v>
      </c>
      <c r="C54" s="6">
        <f t="shared" si="2"/>
        <v>184.53153893518325</v>
      </c>
      <c r="D54" s="1">
        <f t="shared" si="3"/>
        <v>9.3869086912965027</v>
      </c>
      <c r="E54" s="1">
        <f t="shared" si="4"/>
        <v>184.53153893518325</v>
      </c>
      <c r="F54" s="1">
        <f t="shared" si="5"/>
        <v>184.77013534812869</v>
      </c>
      <c r="G54" s="1">
        <f t="shared" si="6"/>
        <v>87.08793917350917</v>
      </c>
      <c r="H54" s="1">
        <f t="shared" si="7"/>
        <v>32.874212300615319</v>
      </c>
      <c r="I54" s="3">
        <f t="shared" si="8"/>
        <v>119.96215147412448</v>
      </c>
      <c r="J54" s="1">
        <f t="shared" si="9"/>
        <v>-13.613091308703497</v>
      </c>
      <c r="K54" s="1">
        <f t="shared" si="10"/>
        <v>184.53153893518325</v>
      </c>
      <c r="L54" s="1">
        <f t="shared" si="11"/>
        <v>185.03298386170547</v>
      </c>
      <c r="M54" s="1">
        <f t="shared" si="12"/>
        <v>94.219128987656418</v>
      </c>
      <c r="N54" s="1">
        <f t="shared" si="13"/>
        <v>32.747881209706435</v>
      </c>
      <c r="O54" s="3">
        <f t="shared" si="14"/>
        <v>61.471247777949984</v>
      </c>
    </row>
    <row r="55" spans="1:15" x14ac:dyDescent="0.25">
      <c r="A55">
        <f t="shared" si="0"/>
        <v>120</v>
      </c>
      <c r="B55" s="1">
        <f t="shared" si="1"/>
        <v>-2.4999999999999991</v>
      </c>
      <c r="C55" s="6">
        <f t="shared" si="2"/>
        <v>184.33012701892218</v>
      </c>
      <c r="D55" s="1">
        <f t="shared" si="3"/>
        <v>9</v>
      </c>
      <c r="E55" s="1">
        <f t="shared" si="4"/>
        <v>184.33012701892218</v>
      </c>
      <c r="F55" s="1">
        <f t="shared" si="5"/>
        <v>184.5497107199358</v>
      </c>
      <c r="G55" s="1">
        <f t="shared" si="6"/>
        <v>87.20472804557896</v>
      </c>
      <c r="H55" s="1">
        <f t="shared" si="7"/>
        <v>32.979822146239371</v>
      </c>
      <c r="I55" s="3">
        <f t="shared" si="8"/>
        <v>120.18455019181833</v>
      </c>
      <c r="J55" s="1">
        <f t="shared" si="9"/>
        <v>-14</v>
      </c>
      <c r="K55" s="1">
        <f t="shared" si="10"/>
        <v>184.33012701892218</v>
      </c>
      <c r="L55" s="1">
        <f t="shared" si="11"/>
        <v>184.86101732602251</v>
      </c>
      <c r="M55" s="1">
        <f t="shared" si="12"/>
        <v>94.343315210714238</v>
      </c>
      <c r="N55" s="1">
        <f t="shared" si="13"/>
        <v>32.830581150569131</v>
      </c>
      <c r="O55" s="3">
        <f t="shared" si="14"/>
        <v>61.512734060145107</v>
      </c>
    </row>
    <row r="56" spans="1:15" x14ac:dyDescent="0.25">
      <c r="A56">
        <f t="shared" si="0"/>
        <v>125</v>
      </c>
      <c r="B56" s="1">
        <f t="shared" si="1"/>
        <v>-2.8678821817552307</v>
      </c>
      <c r="C56" s="6">
        <f t="shared" si="2"/>
        <v>184.09576022144495</v>
      </c>
      <c r="D56" s="1">
        <f t="shared" si="3"/>
        <v>8.6321178182447689</v>
      </c>
      <c r="E56" s="1">
        <f t="shared" si="4"/>
        <v>184.09576022144495</v>
      </c>
      <c r="F56" s="1">
        <f t="shared" si="5"/>
        <v>184.29802600554299</v>
      </c>
      <c r="G56" s="1">
        <f t="shared" si="6"/>
        <v>87.315408398250781</v>
      </c>
      <c r="H56" s="1">
        <f t="shared" si="7"/>
        <v>33.100043708202762</v>
      </c>
      <c r="I56" s="3">
        <f t="shared" si="8"/>
        <v>120.41545210645354</v>
      </c>
      <c r="J56" s="1">
        <f t="shared" si="9"/>
        <v>-14.367882181755231</v>
      </c>
      <c r="K56" s="1">
        <f t="shared" si="10"/>
        <v>184.09576022144495</v>
      </c>
      <c r="L56" s="1">
        <f t="shared" si="11"/>
        <v>184.65558472437422</v>
      </c>
      <c r="M56" s="1">
        <f t="shared" si="12"/>
        <v>94.462642951447819</v>
      </c>
      <c r="N56" s="1">
        <f t="shared" si="13"/>
        <v>32.929133307946493</v>
      </c>
      <c r="O56" s="3">
        <f t="shared" si="14"/>
        <v>61.533509643501326</v>
      </c>
    </row>
    <row r="57" spans="1:15" x14ac:dyDescent="0.25">
      <c r="A57">
        <f t="shared" si="0"/>
        <v>130</v>
      </c>
      <c r="B57" s="1">
        <f t="shared" si="1"/>
        <v>-3.2139380484326967</v>
      </c>
      <c r="C57" s="6">
        <f t="shared" si="2"/>
        <v>183.83022221559489</v>
      </c>
      <c r="D57" s="1">
        <f t="shared" si="3"/>
        <v>8.2860619515673033</v>
      </c>
      <c r="E57" s="1">
        <f t="shared" si="4"/>
        <v>183.83022221559489</v>
      </c>
      <c r="F57" s="1">
        <f t="shared" si="5"/>
        <v>184.01687265710231</v>
      </c>
      <c r="G57" s="1">
        <f t="shared" si="6"/>
        <v>87.419166221735537</v>
      </c>
      <c r="H57" s="1">
        <f t="shared" si="7"/>
        <v>33.23388556004678</v>
      </c>
      <c r="I57" s="3">
        <f t="shared" si="8"/>
        <v>120.65305178178232</v>
      </c>
      <c r="J57" s="1">
        <f t="shared" si="9"/>
        <v>-14.713938048432697</v>
      </c>
      <c r="K57" s="1">
        <f t="shared" si="10"/>
        <v>183.83022221559489</v>
      </c>
      <c r="L57" s="1">
        <f t="shared" si="11"/>
        <v>184.41814057388203</v>
      </c>
      <c r="M57" s="1">
        <f t="shared" si="12"/>
        <v>94.576250247528293</v>
      </c>
      <c r="N57" s="1">
        <f t="shared" si="13"/>
        <v>33.04271728130594</v>
      </c>
      <c r="O57" s="3">
        <f t="shared" si="14"/>
        <v>61.533532966222353</v>
      </c>
    </row>
    <row r="58" spans="1:15" x14ac:dyDescent="0.25">
      <c r="A58">
        <f t="shared" si="0"/>
        <v>135</v>
      </c>
      <c r="B58" s="1">
        <f t="shared" si="1"/>
        <v>-3.5355339059327373</v>
      </c>
      <c r="C58" s="6">
        <f t="shared" si="2"/>
        <v>183.53553390593274</v>
      </c>
      <c r="D58" s="1">
        <f t="shared" si="3"/>
        <v>7.9644660940672622</v>
      </c>
      <c r="E58" s="1">
        <f t="shared" si="4"/>
        <v>183.53553390593274</v>
      </c>
      <c r="F58" s="1">
        <f t="shared" si="5"/>
        <v>183.70826036490391</v>
      </c>
      <c r="G58" s="1">
        <f t="shared" si="6"/>
        <v>87.51522678754975</v>
      </c>
      <c r="H58" s="1">
        <f t="shared" si="7"/>
        <v>33.380251942221477</v>
      </c>
      <c r="I58" s="3">
        <f t="shared" si="8"/>
        <v>120.89547872977123</v>
      </c>
      <c r="J58" s="1">
        <f t="shared" si="9"/>
        <v>-15.035533905932738</v>
      </c>
      <c r="K58" s="1">
        <f t="shared" si="10"/>
        <v>183.53553390593274</v>
      </c>
      <c r="L58" s="1">
        <f t="shared" si="11"/>
        <v>184.15037194090115</v>
      </c>
      <c r="M58" s="1">
        <f t="shared" si="12"/>
        <v>94.683306719898027</v>
      </c>
      <c r="N58" s="1">
        <f t="shared" si="13"/>
        <v>33.170393435901424</v>
      </c>
      <c r="O58" s="3">
        <f t="shared" si="14"/>
        <v>61.512913283996603</v>
      </c>
    </row>
    <row r="59" spans="1:15" x14ac:dyDescent="0.25">
      <c r="A59">
        <f t="shared" si="0"/>
        <v>140</v>
      </c>
      <c r="B59" s="1">
        <f t="shared" si="1"/>
        <v>-3.8302222155948895</v>
      </c>
      <c r="C59" s="6">
        <f t="shared" si="2"/>
        <v>183.21393804843271</v>
      </c>
      <c r="D59" s="1">
        <f t="shared" si="3"/>
        <v>7.6697777844051105</v>
      </c>
      <c r="E59" s="1">
        <f t="shared" si="4"/>
        <v>183.21393804843271</v>
      </c>
      <c r="F59" s="1">
        <f t="shared" si="5"/>
        <v>183.37440548363639</v>
      </c>
      <c r="G59" s="1">
        <f t="shared" si="6"/>
        <v>87.602859983964834</v>
      </c>
      <c r="H59" s="1">
        <f t="shared" si="7"/>
        <v>33.537953882276852</v>
      </c>
      <c r="I59" s="3">
        <f t="shared" si="8"/>
        <v>121.14081386624169</v>
      </c>
      <c r="J59" s="1">
        <f t="shared" si="9"/>
        <v>-15.33022221559489</v>
      </c>
      <c r="K59" s="1">
        <f t="shared" si="10"/>
        <v>183.21393804843271</v>
      </c>
      <c r="L59" s="1">
        <f t="shared" si="11"/>
        <v>183.85418898788913</v>
      </c>
      <c r="M59" s="1">
        <f t="shared" si="12"/>
        <v>94.783018822704577</v>
      </c>
      <c r="N59" s="1">
        <f t="shared" si="13"/>
        <v>33.31111289592311</v>
      </c>
      <c r="O59" s="3">
        <f t="shared" si="14"/>
        <v>61.471905926781467</v>
      </c>
    </row>
    <row r="60" spans="1:15" x14ac:dyDescent="0.25">
      <c r="A60">
        <f t="shared" si="0"/>
        <v>145</v>
      </c>
      <c r="B60" s="1">
        <f t="shared" si="1"/>
        <v>-4.0957602214449595</v>
      </c>
      <c r="C60" s="6">
        <f t="shared" si="2"/>
        <v>182.86788218175522</v>
      </c>
      <c r="D60" s="1">
        <f t="shared" si="3"/>
        <v>7.4042397785550405</v>
      </c>
      <c r="E60" s="1">
        <f t="shared" si="4"/>
        <v>182.86788218175522</v>
      </c>
      <c r="F60" s="1">
        <f t="shared" si="5"/>
        <v>183.01771799565921</v>
      </c>
      <c r="G60" s="1">
        <f t="shared" si="6"/>
        <v>87.681385689845158</v>
      </c>
      <c r="H60" s="1">
        <f t="shared" si="7"/>
        <v>33.705720839562787</v>
      </c>
      <c r="I60" s="3">
        <f t="shared" si="8"/>
        <v>121.38710652940794</v>
      </c>
      <c r="J60" s="1">
        <f t="shared" si="9"/>
        <v>-15.595760221444959</v>
      </c>
      <c r="K60" s="1">
        <f t="shared" si="10"/>
        <v>182.86788218175522</v>
      </c>
      <c r="L60" s="1">
        <f t="shared" si="11"/>
        <v>183.5317140728684</v>
      </c>
      <c r="M60" s="1">
        <f t="shared" si="12"/>
        <v>94.874635154573397</v>
      </c>
      <c r="N60" s="1">
        <f t="shared" si="13"/>
        <v>33.463728355440821</v>
      </c>
      <c r="O60" s="3">
        <f t="shared" si="14"/>
        <v>61.410906799132576</v>
      </c>
    </row>
    <row r="61" spans="1:15" x14ac:dyDescent="0.25">
      <c r="A61">
        <f t="shared" si="0"/>
        <v>150</v>
      </c>
      <c r="B61" s="1">
        <f t="shared" si="1"/>
        <v>-4.3301270189221936</v>
      </c>
      <c r="C61" s="6">
        <f t="shared" si="2"/>
        <v>182.5</v>
      </c>
      <c r="D61" s="1">
        <f t="shared" si="3"/>
        <v>7.1698729810778064</v>
      </c>
      <c r="E61" s="1">
        <f t="shared" si="4"/>
        <v>182.5</v>
      </c>
      <c r="F61" s="1">
        <f t="shared" si="5"/>
        <v>182.6407870070779</v>
      </c>
      <c r="G61" s="1">
        <f t="shared" si="6"/>
        <v>87.750179160589255</v>
      </c>
      <c r="H61" s="1">
        <f t="shared" si="7"/>
        <v>33.882212687325371</v>
      </c>
      <c r="I61" s="3">
        <f t="shared" si="8"/>
        <v>121.63239184791462</v>
      </c>
      <c r="J61" s="1">
        <f t="shared" si="9"/>
        <v>-15.830127018922195</v>
      </c>
      <c r="K61" s="1">
        <f t="shared" si="10"/>
        <v>182.5</v>
      </c>
      <c r="L61" s="1">
        <f t="shared" si="11"/>
        <v>183.18526938985897</v>
      </c>
      <c r="M61" s="1">
        <f t="shared" si="12"/>
        <v>94.957451817421088</v>
      </c>
      <c r="N61" s="1">
        <f t="shared" si="13"/>
        <v>33.627005504781771</v>
      </c>
      <c r="O61" s="3">
        <f t="shared" si="14"/>
        <v>61.330446312639317</v>
      </c>
    </row>
    <row r="62" spans="1:15" x14ac:dyDescent="0.25">
      <c r="A62">
        <f t="shared" si="0"/>
        <v>155</v>
      </c>
      <c r="B62" s="1">
        <f t="shared" si="1"/>
        <v>-4.5315389351832494</v>
      </c>
      <c r="C62" s="6">
        <f t="shared" si="2"/>
        <v>182.1130913087035</v>
      </c>
      <c r="D62" s="1">
        <f t="shared" si="3"/>
        <v>6.9684610648167506</v>
      </c>
      <c r="E62" s="1">
        <f t="shared" si="4"/>
        <v>182.1130913087035</v>
      </c>
      <c r="F62" s="1">
        <f t="shared" si="5"/>
        <v>182.24636478027222</v>
      </c>
      <c r="G62" s="1">
        <f t="shared" si="6"/>
        <v>87.808676390454053</v>
      </c>
      <c r="H62" s="1">
        <f t="shared" si="7"/>
        <v>34.066031862458857</v>
      </c>
      <c r="I62" s="3">
        <f t="shared" si="8"/>
        <v>121.87470825291291</v>
      </c>
      <c r="J62" s="1">
        <f t="shared" si="9"/>
        <v>-16.031538935183249</v>
      </c>
      <c r="K62" s="1">
        <f t="shared" si="10"/>
        <v>182.1130913087035</v>
      </c>
      <c r="L62" s="1">
        <f t="shared" si="11"/>
        <v>182.81736314322686</v>
      </c>
      <c r="M62" s="1">
        <f t="shared" si="12"/>
        <v>95.030817800655441</v>
      </c>
      <c r="N62" s="1">
        <f t="shared" si="13"/>
        <v>33.799634878923861</v>
      </c>
      <c r="O62" s="3">
        <f t="shared" si="14"/>
        <v>61.23118292173158</v>
      </c>
    </row>
    <row r="63" spans="1:15" x14ac:dyDescent="0.25">
      <c r="A63">
        <f t="shared" si="0"/>
        <v>160</v>
      </c>
      <c r="B63" s="1">
        <f t="shared" si="1"/>
        <v>-4.6984631039295417</v>
      </c>
      <c r="C63" s="6">
        <f t="shared" si="2"/>
        <v>181.71010071662835</v>
      </c>
      <c r="D63" s="1">
        <f t="shared" si="3"/>
        <v>6.8015368960704583</v>
      </c>
      <c r="E63" s="1">
        <f t="shared" si="4"/>
        <v>181.71010071662835</v>
      </c>
      <c r="F63" s="1">
        <f t="shared" si="5"/>
        <v>181.83734931689867</v>
      </c>
      <c r="G63" s="1">
        <f t="shared" si="6"/>
        <v>87.856379405582558</v>
      </c>
      <c r="H63" s="1">
        <f t="shared" si="7"/>
        <v>34.255735534203062</v>
      </c>
      <c r="I63" s="3">
        <f t="shared" si="8"/>
        <v>122.11211493978561</v>
      </c>
      <c r="J63" s="1">
        <f t="shared" si="9"/>
        <v>-16.198463103929541</v>
      </c>
      <c r="K63" s="1">
        <f t="shared" si="10"/>
        <v>181.71010071662835</v>
      </c>
      <c r="L63" s="1">
        <f t="shared" si="11"/>
        <v>182.43067425566511</v>
      </c>
      <c r="M63" s="1">
        <f t="shared" si="12"/>
        <v>95.094140359480861</v>
      </c>
      <c r="N63" s="1">
        <f t="shared" si="13"/>
        <v>33.980243949572241</v>
      </c>
      <c r="O63" s="3">
        <f t="shared" si="14"/>
        <v>61.113896409908619</v>
      </c>
    </row>
    <row r="64" spans="1:15" x14ac:dyDescent="0.25">
      <c r="A64">
        <f t="shared" si="0"/>
        <v>165</v>
      </c>
      <c r="B64" s="1">
        <f t="shared" si="1"/>
        <v>-4.8296291314453406</v>
      </c>
      <c r="C64" s="6">
        <f t="shared" si="2"/>
        <v>181.29409522551259</v>
      </c>
      <c r="D64" s="1">
        <f t="shared" si="3"/>
        <v>6.6703708685546594</v>
      </c>
      <c r="E64" s="1">
        <f t="shared" si="4"/>
        <v>181.29409522551259</v>
      </c>
      <c r="F64" s="1">
        <f t="shared" si="5"/>
        <v>181.41676551840874</v>
      </c>
      <c r="G64" s="1">
        <f t="shared" si="6"/>
        <v>87.892861431801734</v>
      </c>
      <c r="H64" s="1">
        <f t="shared" si="7"/>
        <v>34.449847666047809</v>
      </c>
      <c r="I64" s="3">
        <f t="shared" si="8"/>
        <v>122.34270909784954</v>
      </c>
      <c r="J64" s="1">
        <f t="shared" si="9"/>
        <v>-16.329629131445341</v>
      </c>
      <c r="K64" s="1">
        <f t="shared" si="10"/>
        <v>181.29409522551259</v>
      </c>
      <c r="L64" s="1">
        <f t="shared" si="11"/>
        <v>182.02803561871391</v>
      </c>
      <c r="M64" s="1">
        <f t="shared" si="12"/>
        <v>95.146890346284238</v>
      </c>
      <c r="N64" s="1">
        <f t="shared" si="13"/>
        <v>34.167409302143817</v>
      </c>
      <c r="O64" s="3">
        <f t="shared" si="14"/>
        <v>60.979481044140421</v>
      </c>
    </row>
    <row r="65" spans="1:15" x14ac:dyDescent="0.25">
      <c r="A65">
        <f t="shared" si="0"/>
        <v>170</v>
      </c>
      <c r="B65" s="1">
        <f t="shared" si="1"/>
        <v>-4.9240387650610398</v>
      </c>
      <c r="C65" s="6">
        <f t="shared" si="2"/>
        <v>180.86824088833464</v>
      </c>
      <c r="D65" s="1">
        <f t="shared" si="3"/>
        <v>6.5759612349389602</v>
      </c>
      <c r="E65" s="1">
        <f t="shared" si="4"/>
        <v>180.86824088833464</v>
      </c>
      <c r="F65" s="1">
        <f t="shared" si="5"/>
        <v>180.9877449669012</v>
      </c>
      <c r="G65" s="1">
        <f t="shared" si="6"/>
        <v>87.917771871005542</v>
      </c>
      <c r="H65" s="1">
        <f t="shared" si="7"/>
        <v>34.646870868408627</v>
      </c>
      <c r="I65" s="3">
        <f t="shared" si="8"/>
        <v>122.56464273941417</v>
      </c>
      <c r="J65" s="1">
        <f t="shared" si="9"/>
        <v>-16.424038765061042</v>
      </c>
      <c r="K65" s="1">
        <f t="shared" si="10"/>
        <v>180.86824088833464</v>
      </c>
      <c r="L65" s="1">
        <f t="shared" si="11"/>
        <v>181.61241590650368</v>
      </c>
      <c r="M65" s="1">
        <f t="shared" si="12"/>
        <v>95.188607443927779</v>
      </c>
      <c r="N65" s="1">
        <f t="shared" si="13"/>
        <v>34.359668761168855</v>
      </c>
      <c r="O65" s="3">
        <f t="shared" si="14"/>
        <v>60.828938682758924</v>
      </c>
    </row>
    <row r="66" spans="1:15" x14ac:dyDescent="0.25">
      <c r="A66">
        <f t="shared" si="0"/>
        <v>175</v>
      </c>
      <c r="B66" s="1">
        <f t="shared" si="1"/>
        <v>-4.9809734904587275</v>
      </c>
      <c r="C66" s="6">
        <f t="shared" si="2"/>
        <v>180.4357787137383</v>
      </c>
      <c r="D66" s="1">
        <f t="shared" si="3"/>
        <v>6.5190265095412725</v>
      </c>
      <c r="E66" s="1">
        <f t="shared" si="4"/>
        <v>180.4357787137383</v>
      </c>
      <c r="F66" s="1">
        <f t="shared" si="5"/>
        <v>180.55350438766132</v>
      </c>
      <c r="G66" s="1">
        <f t="shared" si="6"/>
        <v>87.930841010037952</v>
      </c>
      <c r="H66" s="1">
        <f t="shared" si="7"/>
        <v>34.845297961904947</v>
      </c>
      <c r="I66" s="3">
        <f t="shared" si="8"/>
        <v>122.7761389719429</v>
      </c>
      <c r="J66" s="1">
        <f t="shared" si="9"/>
        <v>-16.480973490458727</v>
      </c>
      <c r="K66" s="1">
        <f t="shared" si="10"/>
        <v>180.4357787137383</v>
      </c>
      <c r="L66" s="1">
        <f t="shared" si="11"/>
        <v>181.18689998790293</v>
      </c>
      <c r="M66" s="1">
        <f t="shared" si="12"/>
        <v>95.218905239480762</v>
      </c>
      <c r="N66" s="1">
        <f t="shared" si="13"/>
        <v>34.555533350954498</v>
      </c>
      <c r="O66" s="3">
        <f t="shared" si="14"/>
        <v>60.663371888526264</v>
      </c>
    </row>
    <row r="67" spans="1:15" x14ac:dyDescent="0.25">
      <c r="A67">
        <f t="shared" si="0"/>
        <v>180</v>
      </c>
      <c r="B67" s="1">
        <f t="shared" si="1"/>
        <v>-5</v>
      </c>
      <c r="C67" s="6">
        <f t="shared" si="2"/>
        <v>180</v>
      </c>
      <c r="D67" s="1">
        <f t="shared" si="3"/>
        <v>6.5</v>
      </c>
      <c r="E67" s="1">
        <f t="shared" si="4"/>
        <v>180</v>
      </c>
      <c r="F67" s="1">
        <f t="shared" si="5"/>
        <v>180.11732287595217</v>
      </c>
      <c r="G67" s="1">
        <f t="shared" si="6"/>
        <v>87.931884376856019</v>
      </c>
      <c r="H67" s="1">
        <f t="shared" si="7"/>
        <v>35.043623191203899</v>
      </c>
      <c r="I67" s="3">
        <f t="shared" si="8"/>
        <v>122.97550756805992</v>
      </c>
      <c r="J67" s="1">
        <f t="shared" si="9"/>
        <v>-16.5</v>
      </c>
      <c r="K67" s="1">
        <f t="shared" si="10"/>
        <v>180</v>
      </c>
      <c r="L67" s="1">
        <f t="shared" si="11"/>
        <v>180.75466798951555</v>
      </c>
      <c r="M67" s="1">
        <f t="shared" si="12"/>
        <v>95.237476066812505</v>
      </c>
      <c r="N67" s="1">
        <f t="shared" si="13"/>
        <v>34.753499001254504</v>
      </c>
      <c r="O67" s="3">
        <f t="shared" si="14"/>
        <v>60.483977065558001</v>
      </c>
    </row>
    <row r="68" spans="1:15" x14ac:dyDescent="0.25">
      <c r="A68">
        <f t="shared" si="0"/>
        <v>185</v>
      </c>
      <c r="B68" s="1">
        <f t="shared" si="1"/>
        <v>-4.9809734904587275</v>
      </c>
      <c r="C68" s="6">
        <f t="shared" si="2"/>
        <v>179.5642212862617</v>
      </c>
      <c r="D68" s="1">
        <f t="shared" si="3"/>
        <v>6.5190265095412725</v>
      </c>
      <c r="E68" s="1">
        <f t="shared" si="4"/>
        <v>179.5642212862617</v>
      </c>
      <c r="F68" s="1">
        <f t="shared" si="5"/>
        <v>179.68251799430476</v>
      </c>
      <c r="G68" s="1">
        <f t="shared" si="6"/>
        <v>87.920806650848547</v>
      </c>
      <c r="H68" s="1">
        <f t="shared" si="7"/>
        <v>35.240353046615773</v>
      </c>
      <c r="I68" s="3">
        <f t="shared" si="8"/>
        <v>123.16115969746431</v>
      </c>
      <c r="J68" s="1">
        <f t="shared" si="9"/>
        <v>-16.480973490458727</v>
      </c>
      <c r="K68" s="1">
        <f t="shared" si="10"/>
        <v>179.5642212862617</v>
      </c>
      <c r="L68" s="1">
        <f t="shared" si="11"/>
        <v>180.31897308196594</v>
      </c>
      <c r="M68" s="1">
        <f t="shared" si="12"/>
        <v>95.244095536926039</v>
      </c>
      <c r="N68" s="1">
        <f t="shared" si="13"/>
        <v>34.952057928924589</v>
      </c>
      <c r="O68" s="3">
        <f t="shared" si="14"/>
        <v>60.292037608001451</v>
      </c>
    </row>
    <row r="69" spans="1:15" x14ac:dyDescent="0.25">
      <c r="A69">
        <f t="shared" si="0"/>
        <v>190</v>
      </c>
      <c r="B69" s="1">
        <f t="shared" si="1"/>
        <v>-4.9240387650610398</v>
      </c>
      <c r="C69" s="6">
        <f t="shared" si="2"/>
        <v>179.13175911166536</v>
      </c>
      <c r="D69" s="1">
        <f t="shared" si="3"/>
        <v>6.5759612349389602</v>
      </c>
      <c r="E69" s="1">
        <f t="shared" si="4"/>
        <v>179.13175911166536</v>
      </c>
      <c r="F69" s="1">
        <f t="shared" si="5"/>
        <v>179.25242087236401</v>
      </c>
      <c r="G69" s="1">
        <f t="shared" si="6"/>
        <v>87.897605028012734</v>
      </c>
      <c r="H69" s="1">
        <f t="shared" si="7"/>
        <v>35.43401666446676</v>
      </c>
      <c r="I69" s="3">
        <f t="shared" si="8"/>
        <v>123.3316216924795</v>
      </c>
      <c r="J69" s="1">
        <f t="shared" si="9"/>
        <v>-16.424038765061042</v>
      </c>
      <c r="K69" s="1">
        <f t="shared" si="10"/>
        <v>179.13175911166536</v>
      </c>
      <c r="L69" s="1">
        <f t="shared" si="11"/>
        <v>179.88311808448267</v>
      </c>
      <c r="M69" s="1">
        <f t="shared" si="12"/>
        <v>95.238626666376831</v>
      </c>
      <c r="N69" s="1">
        <f t="shared" si="13"/>
        <v>35.149709645187343</v>
      </c>
      <c r="O69" s="3">
        <f t="shared" si="14"/>
        <v>60.088917021189488</v>
      </c>
    </row>
    <row r="70" spans="1:15" x14ac:dyDescent="0.25">
      <c r="A70">
        <f t="shared" si="0"/>
        <v>195</v>
      </c>
      <c r="B70" s="1">
        <f t="shared" si="1"/>
        <v>-4.8296291314453415</v>
      </c>
      <c r="C70" s="6">
        <f t="shared" si="2"/>
        <v>178.70590477448741</v>
      </c>
      <c r="D70" s="1">
        <f t="shared" si="3"/>
        <v>6.6703708685546585</v>
      </c>
      <c r="E70" s="1">
        <f t="shared" si="4"/>
        <v>178.70590477448741</v>
      </c>
      <c r="F70" s="1">
        <f t="shared" si="5"/>
        <v>178.8303504687955</v>
      </c>
      <c r="G70" s="1">
        <f t="shared" si="6"/>
        <v>87.862371937778022</v>
      </c>
      <c r="H70" s="1">
        <f t="shared" si="7"/>
        <v>35.62317578755281</v>
      </c>
      <c r="I70" s="3">
        <f t="shared" si="8"/>
        <v>123.48554772533083</v>
      </c>
      <c r="J70" s="1">
        <f t="shared" si="9"/>
        <v>-16.329629131445341</v>
      </c>
      <c r="K70" s="1">
        <f t="shared" si="10"/>
        <v>178.70590477448741</v>
      </c>
      <c r="L70" s="1">
        <f t="shared" si="11"/>
        <v>179.45043100767049</v>
      </c>
      <c r="M70" s="1">
        <f t="shared" si="12"/>
        <v>95.221023507084467</v>
      </c>
      <c r="N70" s="1">
        <f t="shared" si="13"/>
        <v>35.344971553573437</v>
      </c>
      <c r="O70" s="3">
        <f t="shared" si="14"/>
        <v>59.87605195351103</v>
      </c>
    </row>
    <row r="71" spans="1:15" x14ac:dyDescent="0.25">
      <c r="A71">
        <f t="shared" si="0"/>
        <v>200</v>
      </c>
      <c r="B71" s="1">
        <f t="shared" si="1"/>
        <v>-4.6984631039295426</v>
      </c>
      <c r="C71" s="6">
        <f t="shared" si="2"/>
        <v>178.28989928337165</v>
      </c>
      <c r="D71" s="1">
        <f t="shared" si="3"/>
        <v>6.8015368960704574</v>
      </c>
      <c r="E71" s="1">
        <f t="shared" si="4"/>
        <v>178.28989928337165</v>
      </c>
      <c r="F71" s="1">
        <f t="shared" si="5"/>
        <v>178.41958718319975</v>
      </c>
      <c r="G71" s="1">
        <f t="shared" si="6"/>
        <v>87.815297007130752</v>
      </c>
      <c r="H71" s="1">
        <f t="shared" si="7"/>
        <v>35.806434273759947</v>
      </c>
      <c r="I71" s="3">
        <f t="shared" si="8"/>
        <v>123.6217312808907</v>
      </c>
      <c r="J71" s="1">
        <f t="shared" si="9"/>
        <v>-16.198463103929541</v>
      </c>
      <c r="K71" s="1">
        <f t="shared" si="10"/>
        <v>178.28989928337165</v>
      </c>
      <c r="L71" s="1">
        <f t="shared" si="11"/>
        <v>179.02423968112299</v>
      </c>
      <c r="M71" s="1">
        <f t="shared" si="12"/>
        <v>95.1913341758207</v>
      </c>
      <c r="N71" s="1">
        <f t="shared" si="13"/>
        <v>35.536389115535066</v>
      </c>
      <c r="O71" s="3">
        <f t="shared" si="14"/>
        <v>59.654945060285634</v>
      </c>
    </row>
    <row r="72" spans="1:15" x14ac:dyDescent="0.25">
      <c r="A72">
        <f t="shared" si="0"/>
        <v>205</v>
      </c>
      <c r="B72" s="1">
        <f t="shared" si="1"/>
        <v>-4.5315389351832502</v>
      </c>
      <c r="C72" s="6">
        <f t="shared" si="2"/>
        <v>177.8869086912965</v>
      </c>
      <c r="D72" s="1">
        <f t="shared" si="3"/>
        <v>6.9684610648167498</v>
      </c>
      <c r="E72" s="1">
        <f t="shared" si="4"/>
        <v>177.8869086912965</v>
      </c>
      <c r="F72" s="1">
        <f t="shared" si="5"/>
        <v>178.02334603460727</v>
      </c>
      <c r="G72" s="1">
        <f t="shared" si="6"/>
        <v>87.756668169823229</v>
      </c>
      <c r="H72" s="1">
        <f t="shared" si="7"/>
        <v>35.982447144501705</v>
      </c>
      <c r="I72" s="3">
        <f t="shared" si="8"/>
        <v>123.73911531432493</v>
      </c>
      <c r="J72" s="1">
        <f t="shared" si="9"/>
        <v>-16.031538935183249</v>
      </c>
      <c r="K72" s="1">
        <f t="shared" si="10"/>
        <v>177.8869086912965</v>
      </c>
      <c r="L72" s="1">
        <f t="shared" si="11"/>
        <v>178.60784564059875</v>
      </c>
      <c r="M72" s="1">
        <f t="shared" si="12"/>
        <v>95.149703179174907</v>
      </c>
      <c r="N72" s="1">
        <f t="shared" si="13"/>
        <v>35.722545569104355</v>
      </c>
      <c r="O72" s="3">
        <f t="shared" si="14"/>
        <v>59.427157610070552</v>
      </c>
    </row>
    <row r="73" spans="1:15" x14ac:dyDescent="0.25">
      <c r="A73">
        <f t="shared" si="0"/>
        <v>210</v>
      </c>
      <c r="B73" s="1">
        <f t="shared" si="1"/>
        <v>-4.3301270189221928</v>
      </c>
      <c r="C73" s="6">
        <f t="shared" si="2"/>
        <v>177.5</v>
      </c>
      <c r="D73" s="1">
        <f t="shared" si="3"/>
        <v>7.1698729810778072</v>
      </c>
      <c r="E73" s="1">
        <f t="shared" si="4"/>
        <v>177.5</v>
      </c>
      <c r="F73" s="1">
        <f t="shared" si="5"/>
        <v>177.64474965099529</v>
      </c>
      <c r="G73" s="1">
        <f t="shared" si="6"/>
        <v>87.686871824260251</v>
      </c>
      <c r="H73" s="1">
        <f t="shared" si="7"/>
        <v>36.14992916539979</v>
      </c>
      <c r="I73" s="3">
        <f t="shared" si="8"/>
        <v>123.83680098966005</v>
      </c>
      <c r="J73" s="1">
        <f t="shared" si="9"/>
        <v>-15.830127018922193</v>
      </c>
      <c r="K73" s="1">
        <f t="shared" si="10"/>
        <v>177.5</v>
      </c>
      <c r="L73" s="1">
        <f t="shared" si="11"/>
        <v>178.20449747813666</v>
      </c>
      <c r="M73" s="1">
        <f t="shared" si="12"/>
        <v>95.096372930361809</v>
      </c>
      <c r="N73" s="1">
        <f t="shared" si="13"/>
        <v>35.902071190974233</v>
      </c>
      <c r="O73" s="3">
        <f t="shared" si="14"/>
        <v>59.194301739387576</v>
      </c>
    </row>
    <row r="74" spans="1:15" x14ac:dyDescent="0.25">
      <c r="A74">
        <f t="shared" si="0"/>
        <v>215</v>
      </c>
      <c r="B74" s="1">
        <f t="shared" si="1"/>
        <v>-4.0957602214449587</v>
      </c>
      <c r="C74" s="6">
        <f t="shared" si="2"/>
        <v>177.13211781824478</v>
      </c>
      <c r="D74" s="1">
        <f t="shared" si="3"/>
        <v>7.4042397785550413</v>
      </c>
      <c r="E74" s="1">
        <f t="shared" si="4"/>
        <v>177.13211781824478</v>
      </c>
      <c r="F74" s="1">
        <f t="shared" si="5"/>
        <v>177.28680134029969</v>
      </c>
      <c r="G74" s="1">
        <f t="shared" si="6"/>
        <v>87.606391953449162</v>
      </c>
      <c r="H74" s="1">
        <f t="shared" si="7"/>
        <v>36.307662950169288</v>
      </c>
      <c r="I74" s="3">
        <f t="shared" si="8"/>
        <v>123.91405490361845</v>
      </c>
      <c r="J74" s="1">
        <f t="shared" si="9"/>
        <v>-15.595760221444959</v>
      </c>
      <c r="K74" s="1">
        <f t="shared" si="10"/>
        <v>177.13211781824478</v>
      </c>
      <c r="L74" s="1">
        <f t="shared" si="11"/>
        <v>177.81736388683012</v>
      </c>
      <c r="M74" s="1">
        <f t="shared" si="12"/>
        <v>95.031684358299131</v>
      </c>
      <c r="N74" s="1">
        <f t="shared" si="13"/>
        <v>36.073652094383576</v>
      </c>
      <c r="O74" s="3">
        <f t="shared" si="14"/>
        <v>58.958032263915555</v>
      </c>
    </row>
    <row r="75" spans="1:15" x14ac:dyDescent="0.25">
      <c r="A75">
        <f t="shared" si="0"/>
        <v>220</v>
      </c>
      <c r="B75" s="1">
        <f t="shared" si="1"/>
        <v>-3.83022221559489</v>
      </c>
      <c r="C75" s="6">
        <f t="shared" si="2"/>
        <v>176.78606195156729</v>
      </c>
      <c r="D75" s="1">
        <f t="shared" si="3"/>
        <v>7.6697777844051096</v>
      </c>
      <c r="E75" s="1">
        <f t="shared" si="4"/>
        <v>176.78606195156729</v>
      </c>
      <c r="F75" s="1">
        <f t="shared" si="5"/>
        <v>176.95235853643075</v>
      </c>
      <c r="G75" s="1">
        <f t="shared" si="6"/>
        <v>87.515808134332929</v>
      </c>
      <c r="H75" s="1">
        <f t="shared" si="7"/>
        <v>36.454506575568566</v>
      </c>
      <c r="I75" s="3">
        <f t="shared" si="8"/>
        <v>123.97031470990149</v>
      </c>
      <c r="J75" s="1">
        <f t="shared" si="9"/>
        <v>-15.33022221559489</v>
      </c>
      <c r="K75" s="1">
        <f t="shared" si="10"/>
        <v>176.78606195156729</v>
      </c>
      <c r="L75" s="1">
        <f t="shared" si="11"/>
        <v>177.4495066590012</v>
      </c>
      <c r="M75" s="1">
        <f t="shared" si="12"/>
        <v>94.956076517305817</v>
      </c>
      <c r="N75" s="1">
        <f t="shared" si="13"/>
        <v>36.236038554685713</v>
      </c>
      <c r="O75" s="3">
        <f t="shared" si="14"/>
        <v>58.720037962620104</v>
      </c>
    </row>
    <row r="76" spans="1:15" x14ac:dyDescent="0.25">
      <c r="A76">
        <f t="shared" si="0"/>
        <v>225</v>
      </c>
      <c r="B76" s="1">
        <f t="shared" si="1"/>
        <v>-3.5355339059327386</v>
      </c>
      <c r="C76" s="6">
        <f t="shared" si="2"/>
        <v>176.46446609406726</v>
      </c>
      <c r="D76" s="1">
        <f t="shared" si="3"/>
        <v>7.9644660940672614</v>
      </c>
      <c r="E76" s="1">
        <f t="shared" si="4"/>
        <v>176.46446609406726</v>
      </c>
      <c r="F76" s="1">
        <f t="shared" si="5"/>
        <v>176.64410693263378</v>
      </c>
      <c r="G76" s="1">
        <f t="shared" si="6"/>
        <v>87.415792381868357</v>
      </c>
      <c r="H76" s="1">
        <f t="shared" si="7"/>
        <v>36.589400691175342</v>
      </c>
      <c r="I76" s="3">
        <f t="shared" si="8"/>
        <v>124.0051930730437</v>
      </c>
      <c r="J76" s="1">
        <f t="shared" si="9"/>
        <v>-15.035533905932738</v>
      </c>
      <c r="K76" s="1">
        <f t="shared" si="10"/>
        <v>176.46446609406726</v>
      </c>
      <c r="L76" s="1">
        <f t="shared" si="11"/>
        <v>177.10385392108401</v>
      </c>
      <c r="M76" s="1">
        <f t="shared" si="12"/>
        <v>94.870085117782395</v>
      </c>
      <c r="N76" s="1">
        <f t="shared" si="13"/>
        <v>36.388052852057022</v>
      </c>
      <c r="O76" s="3">
        <f t="shared" si="14"/>
        <v>58.482032265725373</v>
      </c>
    </row>
    <row r="77" spans="1:15" x14ac:dyDescent="0.25">
      <c r="A77">
        <f t="shared" si="0"/>
        <v>230</v>
      </c>
      <c r="B77" s="1">
        <f t="shared" si="1"/>
        <v>-3.2139380484326976</v>
      </c>
      <c r="C77" s="6">
        <f t="shared" si="2"/>
        <v>176.16977778440511</v>
      </c>
      <c r="D77" s="1">
        <f t="shared" si="3"/>
        <v>8.2860619515673015</v>
      </c>
      <c r="E77" s="1">
        <f t="shared" si="4"/>
        <v>176.16977778440511</v>
      </c>
      <c r="F77" s="1">
        <f t="shared" si="5"/>
        <v>176.36453562797678</v>
      </c>
      <c r="G77" s="1">
        <f t="shared" si="6"/>
        <v>87.307104795120637</v>
      </c>
      <c r="H77" s="1">
        <f t="shared" si="7"/>
        <v>36.711375103274634</v>
      </c>
      <c r="I77" s="3">
        <f t="shared" si="8"/>
        <v>124.01847989839527</v>
      </c>
      <c r="J77" s="1">
        <f t="shared" si="9"/>
        <v>-14.713938048432698</v>
      </c>
      <c r="K77" s="1">
        <f t="shared" si="10"/>
        <v>176.16977778440511</v>
      </c>
      <c r="L77" s="1">
        <f t="shared" si="11"/>
        <v>176.78317390945267</v>
      </c>
      <c r="M77" s="1">
        <f t="shared" si="12"/>
        <v>94.774339914394901</v>
      </c>
      <c r="N77" s="1">
        <f t="shared" si="13"/>
        <v>36.528596617085533</v>
      </c>
      <c r="O77" s="3">
        <f t="shared" si="14"/>
        <v>58.245743297309367</v>
      </c>
    </row>
    <row r="78" spans="1:15" x14ac:dyDescent="0.25">
      <c r="A78">
        <f t="shared" si="0"/>
        <v>235</v>
      </c>
      <c r="B78" s="1">
        <f t="shared" si="1"/>
        <v>-2.867882181755232</v>
      </c>
      <c r="C78" s="6">
        <f t="shared" si="2"/>
        <v>175.90423977855505</v>
      </c>
      <c r="D78" s="1">
        <f t="shared" si="3"/>
        <v>8.6321178182447689</v>
      </c>
      <c r="E78" s="1">
        <f t="shared" si="4"/>
        <v>175.90423977855505</v>
      </c>
      <c r="F78" s="1">
        <f t="shared" si="5"/>
        <v>176.1159136196938</v>
      </c>
      <c r="G78" s="1">
        <f t="shared" si="6"/>
        <v>87.190587997944448</v>
      </c>
      <c r="H78" s="1">
        <f t="shared" si="7"/>
        <v>36.81955480787169</v>
      </c>
      <c r="I78" s="3">
        <f t="shared" si="8"/>
        <v>124.01014280581614</v>
      </c>
      <c r="J78" s="1">
        <f t="shared" si="9"/>
        <v>-14.367882181755231</v>
      </c>
      <c r="K78" s="1">
        <f t="shared" si="10"/>
        <v>175.90423977855505</v>
      </c>
      <c r="L78" s="1">
        <f t="shared" si="11"/>
        <v>176.49004960750673</v>
      </c>
      <c r="M78" s="1">
        <f t="shared" si="12"/>
        <v>94.669560908450904</v>
      </c>
      <c r="N78" s="1">
        <f t="shared" si="13"/>
        <v>36.65665766060215</v>
      </c>
      <c r="O78" s="3">
        <f t="shared" si="14"/>
        <v>58.012903247848755</v>
      </c>
    </row>
    <row r="79" spans="1:15" x14ac:dyDescent="0.25">
      <c r="A79">
        <f t="shared" si="0"/>
        <v>240</v>
      </c>
      <c r="B79" s="1">
        <f t="shared" si="1"/>
        <v>-2.5000000000000022</v>
      </c>
      <c r="C79" s="6">
        <f t="shared" si="2"/>
        <v>175.66987298107782</v>
      </c>
      <c r="D79" s="1">
        <f t="shared" si="3"/>
        <v>8.9999999999999982</v>
      </c>
      <c r="E79" s="1">
        <f t="shared" si="4"/>
        <v>175.66987298107782</v>
      </c>
      <c r="F79" s="1">
        <f t="shared" si="5"/>
        <v>175.9002679736106</v>
      </c>
      <c r="G79" s="1">
        <f t="shared" si="6"/>
        <v>87.06716039480186</v>
      </c>
      <c r="H79" s="1">
        <f t="shared" si="7"/>
        <v>36.913165444287444</v>
      </c>
      <c r="I79" s="3">
        <f t="shared" si="8"/>
        <v>123.9803258390893</v>
      </c>
      <c r="J79" s="1">
        <f t="shared" si="9"/>
        <v>-14.000000000000002</v>
      </c>
      <c r="K79" s="1">
        <f t="shared" si="10"/>
        <v>175.66987298107782</v>
      </c>
      <c r="L79" s="1">
        <f t="shared" si="11"/>
        <v>176.22685457440366</v>
      </c>
      <c r="M79" s="1">
        <f t="shared" si="12"/>
        <v>94.556553344961912</v>
      </c>
      <c r="N79" s="1">
        <f t="shared" si="13"/>
        <v>36.771316264683236</v>
      </c>
      <c r="O79" s="3">
        <f t="shared" si="14"/>
        <v>57.785237080278677</v>
      </c>
    </row>
    <row r="80" spans="1:15" x14ac:dyDescent="0.25">
      <c r="A80">
        <f t="shared" si="0"/>
        <v>245</v>
      </c>
      <c r="B80" s="1">
        <f t="shared" si="1"/>
        <v>-2.1130913087034959</v>
      </c>
      <c r="C80" s="6">
        <f t="shared" si="2"/>
        <v>175.46846106481675</v>
      </c>
      <c r="D80" s="1">
        <f t="shared" si="3"/>
        <v>9.3869086912965045</v>
      </c>
      <c r="E80" s="1">
        <f t="shared" si="4"/>
        <v>175.46846106481675</v>
      </c>
      <c r="F80" s="1">
        <f t="shared" si="5"/>
        <v>175.7193639962137</v>
      </c>
      <c r="G80" s="1">
        <f t="shared" si="6"/>
        <v>86.937808291995495</v>
      </c>
      <c r="H80" s="1">
        <f t="shared" si="7"/>
        <v>36.991538138368675</v>
      </c>
      <c r="I80" s="3">
        <f t="shared" si="8"/>
        <v>123.92934643036418</v>
      </c>
      <c r="J80" s="1">
        <f t="shared" si="9"/>
        <v>-13.613091308703495</v>
      </c>
      <c r="K80" s="1">
        <f t="shared" si="10"/>
        <v>175.46846106481675</v>
      </c>
      <c r="L80" s="1">
        <f t="shared" si="11"/>
        <v>175.99573029887461</v>
      </c>
      <c r="M80" s="1">
        <f t="shared" si="12"/>
        <v>94.436201511730502</v>
      </c>
      <c r="N80" s="1">
        <f t="shared" si="13"/>
        <v>36.871750907807453</v>
      </c>
      <c r="O80" s="3">
        <f t="shared" si="14"/>
        <v>57.564450603923049</v>
      </c>
    </row>
    <row r="81" spans="1:15" x14ac:dyDescent="0.25">
      <c r="A81">
        <f t="shared" si="0"/>
        <v>250</v>
      </c>
      <c r="B81" s="1">
        <f t="shared" si="1"/>
        <v>-1.7101007166283426</v>
      </c>
      <c r="C81" s="6">
        <f t="shared" si="2"/>
        <v>175.30153689607044</v>
      </c>
      <c r="D81" s="1">
        <f t="shared" si="3"/>
        <v>9.7898992833716569</v>
      </c>
      <c r="E81" s="1">
        <f t="shared" si="4"/>
        <v>175.30153689607044</v>
      </c>
      <c r="F81" s="1">
        <f t="shared" si="5"/>
        <v>175.57468771466719</v>
      </c>
      <c r="G81" s="1">
        <f t="shared" si="6"/>
        <v>86.803576964958836</v>
      </c>
      <c r="H81" s="1">
        <f t="shared" si="7"/>
        <v>37.054113703360542</v>
      </c>
      <c r="I81" s="3">
        <f t="shared" si="8"/>
        <v>123.85769066831938</v>
      </c>
      <c r="J81" s="1">
        <f t="shared" si="9"/>
        <v>-13.210100716628343</v>
      </c>
      <c r="K81" s="1">
        <f t="shared" si="10"/>
        <v>175.30153689607044</v>
      </c>
      <c r="L81" s="1">
        <f t="shared" si="11"/>
        <v>175.79856540673993</v>
      </c>
      <c r="M81" s="1">
        <f t="shared" si="12"/>
        <v>94.309461376848958</v>
      </c>
      <c r="N81" s="1">
        <f t="shared" si="13"/>
        <v>36.957243394157196</v>
      </c>
      <c r="O81" s="3">
        <f t="shared" si="14"/>
        <v>57.352217982691762</v>
      </c>
    </row>
    <row r="82" spans="1:15" x14ac:dyDescent="0.25">
      <c r="A82">
        <f t="shared" si="0"/>
        <v>255</v>
      </c>
      <c r="B82" s="1">
        <f t="shared" si="1"/>
        <v>-1.2940952255126033</v>
      </c>
      <c r="C82" s="6">
        <f t="shared" si="2"/>
        <v>175.17037086855467</v>
      </c>
      <c r="D82" s="1">
        <f t="shared" si="3"/>
        <v>10.205904774487397</v>
      </c>
      <c r="E82" s="1">
        <f t="shared" si="4"/>
        <v>175.17037086855467</v>
      </c>
      <c r="F82" s="1">
        <f t="shared" si="5"/>
        <v>175.46743094515546</v>
      </c>
      <c r="G82" s="1">
        <f t="shared" si="6"/>
        <v>86.665560781988873</v>
      </c>
      <c r="H82" s="1">
        <f t="shared" si="7"/>
        <v>37.10044616713224</v>
      </c>
      <c r="I82" s="3">
        <f t="shared" si="8"/>
        <v>123.76600694912111</v>
      </c>
      <c r="J82" s="1">
        <f t="shared" si="9"/>
        <v>-12.794095225512603</v>
      </c>
      <c r="K82" s="1">
        <f t="shared" si="10"/>
        <v>175.17037086855467</v>
      </c>
      <c r="L82" s="1">
        <f t="shared" si="11"/>
        <v>175.63697703748625</v>
      </c>
      <c r="M82" s="1">
        <f t="shared" si="12"/>
        <v>94.177352131214647</v>
      </c>
      <c r="N82" s="1">
        <f t="shared" si="13"/>
        <v>37.02718335537358</v>
      </c>
      <c r="O82" s="3">
        <f t="shared" si="14"/>
        <v>57.150168775841067</v>
      </c>
    </row>
    <row r="83" spans="1:15" x14ac:dyDescent="0.25">
      <c r="A83">
        <f t="shared" si="0"/>
        <v>260</v>
      </c>
      <c r="B83" s="1">
        <f t="shared" si="1"/>
        <v>-0.86824088833465163</v>
      </c>
      <c r="C83" s="6">
        <f t="shared" si="2"/>
        <v>175.07596123493897</v>
      </c>
      <c r="D83" s="1">
        <f t="shared" si="3"/>
        <v>10.631759111665348</v>
      </c>
      <c r="E83" s="1">
        <f t="shared" si="4"/>
        <v>175.07596123493897</v>
      </c>
      <c r="F83" s="1">
        <f t="shared" si="5"/>
        <v>175.39847919564849</v>
      </c>
      <c r="G83" s="1">
        <f t="shared" si="6"/>
        <v>86.52489252261779</v>
      </c>
      <c r="H83" s="1">
        <f t="shared" si="7"/>
        <v>37.130205596772008</v>
      </c>
      <c r="I83" s="3">
        <f t="shared" si="8"/>
        <v>123.65509811938981</v>
      </c>
      <c r="J83" s="1">
        <f t="shared" si="9"/>
        <v>-12.368240888334652</v>
      </c>
      <c r="K83" s="1">
        <f t="shared" si="10"/>
        <v>175.07596123493897</v>
      </c>
      <c r="L83" s="1">
        <f t="shared" si="11"/>
        <v>175.51229468333472</v>
      </c>
      <c r="M83" s="1">
        <f t="shared" si="12"/>
        <v>94.040946732859041</v>
      </c>
      <c r="N83" s="1">
        <f t="shared" si="13"/>
        <v>37.081072092949739</v>
      </c>
      <c r="O83" s="3">
        <f t="shared" si="14"/>
        <v>56.959874639909302</v>
      </c>
    </row>
    <row r="84" spans="1:15" x14ac:dyDescent="0.25">
      <c r="A84">
        <f t="shared" si="0"/>
        <v>265</v>
      </c>
      <c r="B84" s="1">
        <f t="shared" si="1"/>
        <v>-0.43577871373829125</v>
      </c>
      <c r="C84" s="6">
        <f t="shared" si="2"/>
        <v>175.01902650954128</v>
      </c>
      <c r="D84" s="1">
        <f t="shared" si="3"/>
        <v>11.064221286261709</v>
      </c>
      <c r="E84" s="1">
        <f t="shared" si="4"/>
        <v>175.01902650954128</v>
      </c>
      <c r="F84" s="1">
        <f t="shared" si="5"/>
        <v>175.368402607251</v>
      </c>
      <c r="G84" s="1">
        <f t="shared" si="6"/>
        <v>86.382732053395685</v>
      </c>
      <c r="H84" s="1">
        <f t="shared" si="7"/>
        <v>37.143180195511889</v>
      </c>
      <c r="I84" s="3">
        <f t="shared" si="8"/>
        <v>123.52591224890757</v>
      </c>
      <c r="J84" s="1">
        <f t="shared" si="9"/>
        <v>-11.935778713738291</v>
      </c>
      <c r="K84" s="1">
        <f t="shared" si="10"/>
        <v>175.01902650954128</v>
      </c>
      <c r="L84" s="1">
        <f t="shared" si="11"/>
        <v>175.42554675374632</v>
      </c>
      <c r="M84" s="1">
        <f t="shared" si="12"/>
        <v>93.901361578756052</v>
      </c>
      <c r="N84" s="1">
        <f t="shared" si="13"/>
        <v>37.118525730995181</v>
      </c>
      <c r="O84" s="3">
        <f t="shared" si="14"/>
        <v>56.782835847760872</v>
      </c>
    </row>
    <row r="85" spans="1:15" x14ac:dyDescent="0.25">
      <c r="A85">
        <f t="shared" si="0"/>
        <v>270</v>
      </c>
      <c r="B85" s="1">
        <f t="shared" si="1"/>
        <v>-9.1886134118146501E-16</v>
      </c>
      <c r="C85" s="6">
        <f t="shared" si="2"/>
        <v>175</v>
      </c>
      <c r="D85" s="1">
        <f t="shared" si="3"/>
        <v>11.499999999999998</v>
      </c>
      <c r="E85" s="1">
        <f t="shared" si="4"/>
        <v>175</v>
      </c>
      <c r="F85" s="1">
        <f t="shared" si="5"/>
        <v>175.37745008979917</v>
      </c>
      <c r="G85" s="1">
        <f t="shared" si="6"/>
        <v>86.240254543996116</v>
      </c>
      <c r="H85" s="1">
        <f t="shared" si="7"/>
        <v>37.139277652317773</v>
      </c>
      <c r="I85" s="3">
        <f t="shared" si="8"/>
        <v>123.37953219631389</v>
      </c>
      <c r="J85" s="1">
        <f t="shared" si="9"/>
        <v>-11.500000000000002</v>
      </c>
      <c r="K85" s="1">
        <f t="shared" si="10"/>
        <v>175</v>
      </c>
      <c r="L85" s="1">
        <f t="shared" si="11"/>
        <v>175.37745008979917</v>
      </c>
      <c r="M85" s="1">
        <f t="shared" si="12"/>
        <v>93.759745456003898</v>
      </c>
      <c r="N85" s="1">
        <f t="shared" si="13"/>
        <v>37.139277652317773</v>
      </c>
      <c r="O85" s="3">
        <f t="shared" si="14"/>
        <v>56.620467803686125</v>
      </c>
    </row>
    <row r="86" spans="1:15" x14ac:dyDescent="0.25">
      <c r="A86">
        <f t="shared" si="0"/>
        <v>275</v>
      </c>
      <c r="B86" s="1">
        <f t="shared" si="1"/>
        <v>0.43577871373828947</v>
      </c>
      <c r="C86" s="6">
        <f t="shared" si="2"/>
        <v>175.01902650954128</v>
      </c>
      <c r="D86" s="1">
        <f t="shared" si="3"/>
        <v>11.935778713738289</v>
      </c>
      <c r="E86" s="1">
        <f t="shared" si="4"/>
        <v>175.01902650954128</v>
      </c>
      <c r="F86" s="1">
        <f t="shared" si="5"/>
        <v>175.42554675374632</v>
      </c>
      <c r="G86" s="1">
        <f t="shared" si="6"/>
        <v>86.098638421243948</v>
      </c>
      <c r="H86" s="1">
        <f t="shared" si="7"/>
        <v>37.118525730995181</v>
      </c>
      <c r="I86" s="3">
        <f t="shared" si="8"/>
        <v>123.21716415223912</v>
      </c>
      <c r="J86" s="1">
        <f t="shared" si="9"/>
        <v>-11.064221286261711</v>
      </c>
      <c r="K86" s="1">
        <f t="shared" si="10"/>
        <v>175.01902650954128</v>
      </c>
      <c r="L86" s="1">
        <f t="shared" si="11"/>
        <v>175.368402607251</v>
      </c>
      <c r="M86" s="1">
        <f t="shared" si="12"/>
        <v>93.617267946604315</v>
      </c>
      <c r="N86" s="1">
        <f t="shared" si="13"/>
        <v>37.143180195511889</v>
      </c>
      <c r="O86" s="3">
        <f t="shared" si="14"/>
        <v>56.474087751092426</v>
      </c>
    </row>
    <row r="87" spans="1:15" x14ac:dyDescent="0.25">
      <c r="A87">
        <f t="shared" si="0"/>
        <v>280</v>
      </c>
      <c r="B87" s="1">
        <f t="shared" si="1"/>
        <v>0.86824088833464985</v>
      </c>
      <c r="C87" s="6">
        <f t="shared" si="2"/>
        <v>175.07596123493897</v>
      </c>
      <c r="D87" s="1">
        <f t="shared" si="3"/>
        <v>12.36824088833465</v>
      </c>
      <c r="E87" s="1">
        <f t="shared" si="4"/>
        <v>175.07596123493897</v>
      </c>
      <c r="F87" s="1">
        <f t="shared" si="5"/>
        <v>175.51229468333472</v>
      </c>
      <c r="G87" s="1">
        <f t="shared" si="6"/>
        <v>85.959053267140959</v>
      </c>
      <c r="H87" s="1">
        <f t="shared" si="7"/>
        <v>37.081072092949739</v>
      </c>
      <c r="I87" s="3">
        <f t="shared" si="8"/>
        <v>123.0401253600907</v>
      </c>
      <c r="J87" s="1">
        <f t="shared" si="9"/>
        <v>-10.63175911166535</v>
      </c>
      <c r="K87" s="1">
        <f t="shared" si="10"/>
        <v>175.07596123493897</v>
      </c>
      <c r="L87" s="1">
        <f t="shared" si="11"/>
        <v>175.39847919564849</v>
      </c>
      <c r="M87" s="1">
        <f t="shared" si="12"/>
        <v>93.47510747738221</v>
      </c>
      <c r="N87" s="1">
        <f t="shared" si="13"/>
        <v>37.130205596772008</v>
      </c>
      <c r="O87" s="3">
        <f t="shared" si="14"/>
        <v>56.344901880610202</v>
      </c>
    </row>
    <row r="88" spans="1:15" x14ac:dyDescent="0.25">
      <c r="A88">
        <f t="shared" si="0"/>
        <v>285</v>
      </c>
      <c r="B88" s="1">
        <f t="shared" si="1"/>
        <v>1.2940952255126015</v>
      </c>
      <c r="C88" s="6">
        <f t="shared" si="2"/>
        <v>175.17037086855467</v>
      </c>
      <c r="D88" s="1">
        <f t="shared" si="3"/>
        <v>12.794095225512601</v>
      </c>
      <c r="E88" s="1">
        <f t="shared" si="4"/>
        <v>175.17037086855467</v>
      </c>
      <c r="F88" s="1">
        <f t="shared" si="5"/>
        <v>175.63697703748625</v>
      </c>
      <c r="G88" s="1">
        <f t="shared" si="6"/>
        <v>85.822647868785353</v>
      </c>
      <c r="H88" s="1">
        <f t="shared" si="7"/>
        <v>37.02718335537358</v>
      </c>
      <c r="I88" s="3">
        <f t="shared" si="8"/>
        <v>122.84983122415893</v>
      </c>
      <c r="J88" s="1">
        <f t="shared" si="9"/>
        <v>-10.205904774487399</v>
      </c>
      <c r="K88" s="1">
        <f t="shared" si="10"/>
        <v>175.17037086855467</v>
      </c>
      <c r="L88" s="1">
        <f t="shared" si="11"/>
        <v>175.46743094515546</v>
      </c>
      <c r="M88" s="1">
        <f t="shared" si="12"/>
        <v>93.334439218011127</v>
      </c>
      <c r="N88" s="1">
        <f t="shared" si="13"/>
        <v>37.10044616713224</v>
      </c>
      <c r="O88" s="3">
        <f t="shared" si="14"/>
        <v>56.233993050878887</v>
      </c>
    </row>
    <row r="89" spans="1:15" x14ac:dyDescent="0.25">
      <c r="A89">
        <f t="shared" si="0"/>
        <v>290</v>
      </c>
      <c r="B89" s="1">
        <f t="shared" si="1"/>
        <v>1.7101007166283448</v>
      </c>
      <c r="C89" s="6">
        <f t="shared" si="2"/>
        <v>175.30153689607044</v>
      </c>
      <c r="D89" s="1">
        <f t="shared" si="3"/>
        <v>13.210100716628345</v>
      </c>
      <c r="E89" s="1">
        <f t="shared" si="4"/>
        <v>175.30153689607044</v>
      </c>
      <c r="F89" s="1">
        <f t="shared" si="5"/>
        <v>175.79856540673993</v>
      </c>
      <c r="G89" s="1">
        <f t="shared" si="6"/>
        <v>85.690538623151042</v>
      </c>
      <c r="H89" s="1">
        <f t="shared" si="7"/>
        <v>36.957243394157196</v>
      </c>
      <c r="I89" s="3">
        <f t="shared" si="8"/>
        <v>122.64778201730823</v>
      </c>
      <c r="J89" s="1">
        <f t="shared" si="9"/>
        <v>-9.7898992833716552</v>
      </c>
      <c r="K89" s="1">
        <f t="shared" si="10"/>
        <v>175.30153689607044</v>
      </c>
      <c r="L89" s="1">
        <f t="shared" si="11"/>
        <v>175.57468771466719</v>
      </c>
      <c r="M89" s="1">
        <f t="shared" si="12"/>
        <v>93.196423035041164</v>
      </c>
      <c r="N89" s="1">
        <f t="shared" si="13"/>
        <v>37.054113703360542</v>
      </c>
      <c r="O89" s="3">
        <f t="shared" si="14"/>
        <v>56.142309331680622</v>
      </c>
    </row>
    <row r="90" spans="1:15" x14ac:dyDescent="0.25">
      <c r="A90">
        <f t="shared" si="0"/>
        <v>295</v>
      </c>
      <c r="B90" s="1">
        <f t="shared" si="1"/>
        <v>2.1130913087034982</v>
      </c>
      <c r="C90" s="6">
        <f t="shared" si="2"/>
        <v>175.46846106481675</v>
      </c>
      <c r="D90" s="1">
        <f t="shared" si="3"/>
        <v>13.613091308703499</v>
      </c>
      <c r="E90" s="1">
        <f t="shared" si="4"/>
        <v>175.46846106481675</v>
      </c>
      <c r="F90" s="1">
        <f t="shared" si="5"/>
        <v>175.99573029887461</v>
      </c>
      <c r="G90" s="1">
        <f t="shared" si="6"/>
        <v>85.563798488269498</v>
      </c>
      <c r="H90" s="1">
        <f t="shared" si="7"/>
        <v>36.871750907807453</v>
      </c>
      <c r="I90" s="3">
        <f t="shared" si="8"/>
        <v>122.43554939607695</v>
      </c>
      <c r="J90" s="1">
        <f t="shared" si="9"/>
        <v>-9.386908691296501</v>
      </c>
      <c r="K90" s="1">
        <f t="shared" si="10"/>
        <v>175.46846106481675</v>
      </c>
      <c r="L90" s="1">
        <f t="shared" si="11"/>
        <v>175.7193639962137</v>
      </c>
      <c r="M90" s="1">
        <f t="shared" si="12"/>
        <v>93.062191708004505</v>
      </c>
      <c r="N90" s="1">
        <f t="shared" si="13"/>
        <v>36.991538138368675</v>
      </c>
      <c r="O90" s="3">
        <f t="shared" si="14"/>
        <v>56.07065356963583</v>
      </c>
    </row>
    <row r="91" spans="1:15" x14ac:dyDescent="0.25">
      <c r="A91">
        <f t="shared" si="0"/>
        <v>300</v>
      </c>
      <c r="B91" s="1">
        <f t="shared" si="1"/>
        <v>2.5000000000000004</v>
      </c>
      <c r="C91" s="6">
        <f t="shared" si="2"/>
        <v>175.66987298107782</v>
      </c>
      <c r="D91" s="1">
        <f t="shared" si="3"/>
        <v>14</v>
      </c>
      <c r="E91" s="1">
        <f t="shared" si="4"/>
        <v>175.66987298107782</v>
      </c>
      <c r="F91" s="1">
        <f t="shared" si="5"/>
        <v>176.22685457440366</v>
      </c>
      <c r="G91" s="1">
        <f t="shared" si="6"/>
        <v>85.443446655038088</v>
      </c>
      <c r="H91" s="1">
        <f t="shared" si="7"/>
        <v>36.771316264683236</v>
      </c>
      <c r="I91" s="3">
        <f t="shared" si="8"/>
        <v>122.21476291972132</v>
      </c>
      <c r="J91" s="1">
        <f t="shared" si="9"/>
        <v>-9</v>
      </c>
      <c r="K91" s="1">
        <f t="shared" si="10"/>
        <v>175.66987298107782</v>
      </c>
      <c r="L91" s="1">
        <f t="shared" si="11"/>
        <v>175.9002679736106</v>
      </c>
      <c r="M91" s="1">
        <f t="shared" si="12"/>
        <v>92.932839605198126</v>
      </c>
      <c r="N91" s="1">
        <f t="shared" si="13"/>
        <v>36.913165444287444</v>
      </c>
      <c r="O91" s="3">
        <f t="shared" si="14"/>
        <v>56.019674160910682</v>
      </c>
    </row>
    <row r="92" spans="1:15" x14ac:dyDescent="0.25">
      <c r="A92">
        <f t="shared" si="0"/>
        <v>305</v>
      </c>
      <c r="B92" s="1">
        <f t="shared" si="1"/>
        <v>2.8678821817552302</v>
      </c>
      <c r="C92" s="6">
        <f t="shared" si="2"/>
        <v>175.90423977855505</v>
      </c>
      <c r="D92" s="1">
        <f t="shared" si="3"/>
        <v>14.367882181755231</v>
      </c>
      <c r="E92" s="1">
        <f t="shared" si="4"/>
        <v>175.90423977855505</v>
      </c>
      <c r="F92" s="1">
        <f t="shared" si="5"/>
        <v>176.49004960750673</v>
      </c>
      <c r="G92" s="1">
        <f t="shared" si="6"/>
        <v>85.330439091549096</v>
      </c>
      <c r="H92" s="1">
        <f t="shared" si="7"/>
        <v>36.65665766060215</v>
      </c>
      <c r="I92" s="3">
        <f t="shared" si="8"/>
        <v>121.98709675215125</v>
      </c>
      <c r="J92" s="1">
        <f t="shared" si="9"/>
        <v>-8.6321178182447689</v>
      </c>
      <c r="K92" s="1">
        <f t="shared" si="10"/>
        <v>175.90423977855505</v>
      </c>
      <c r="L92" s="1">
        <f t="shared" si="11"/>
        <v>176.1159136196938</v>
      </c>
      <c r="M92" s="1">
        <f t="shared" si="12"/>
        <v>92.809412002055552</v>
      </c>
      <c r="N92" s="1">
        <f t="shared" si="13"/>
        <v>36.81955480787169</v>
      </c>
      <c r="O92" s="3">
        <f t="shared" si="14"/>
        <v>55.989857194183863</v>
      </c>
    </row>
    <row r="93" spans="1:15" x14ac:dyDescent="0.25">
      <c r="A93">
        <f t="shared" si="0"/>
        <v>310</v>
      </c>
      <c r="B93" s="1">
        <f t="shared" si="1"/>
        <v>3.2139380484326963</v>
      </c>
      <c r="C93" s="6">
        <f t="shared" si="2"/>
        <v>176.16977778440511</v>
      </c>
      <c r="D93" s="1">
        <f t="shared" si="3"/>
        <v>14.713938048432697</v>
      </c>
      <c r="E93" s="1">
        <f t="shared" si="4"/>
        <v>176.16977778440511</v>
      </c>
      <c r="F93" s="1">
        <f t="shared" si="5"/>
        <v>176.78317390945267</v>
      </c>
      <c r="G93" s="1">
        <f t="shared" si="6"/>
        <v>85.225660085605099</v>
      </c>
      <c r="H93" s="1">
        <f t="shared" si="7"/>
        <v>36.528596617085533</v>
      </c>
      <c r="I93" s="3">
        <f t="shared" si="8"/>
        <v>121.75425670269064</v>
      </c>
      <c r="J93" s="1">
        <f t="shared" si="9"/>
        <v>-8.2860619515673033</v>
      </c>
      <c r="K93" s="1">
        <f t="shared" si="10"/>
        <v>176.16977778440511</v>
      </c>
      <c r="L93" s="1">
        <f t="shared" si="11"/>
        <v>176.36453562797678</v>
      </c>
      <c r="M93" s="1">
        <f t="shared" si="12"/>
        <v>92.692895204879378</v>
      </c>
      <c r="N93" s="1">
        <f t="shared" si="13"/>
        <v>36.711375103274634</v>
      </c>
      <c r="O93" s="3">
        <f t="shared" si="14"/>
        <v>55.981520101604744</v>
      </c>
    </row>
    <row r="94" spans="1:15" x14ac:dyDescent="0.25">
      <c r="A94">
        <f t="shared" ref="A94:A100" si="15">A93+5</f>
        <v>315</v>
      </c>
      <c r="B94" s="1">
        <f t="shared" si="1"/>
        <v>3.5355339059327369</v>
      </c>
      <c r="C94" s="6">
        <f t="shared" ref="C94:C100" si="16">$D$23+$D$24*SIN(RADIANS(A94))</f>
        <v>176.46446609406726</v>
      </c>
      <c r="D94" s="1">
        <f t="shared" ref="D94:D100" si="17">B94-$B$8</f>
        <v>15.035533905932738</v>
      </c>
      <c r="E94" s="1">
        <f t="shared" ref="E94:E100" si="18">C94-$C$8</f>
        <v>176.46446609406726</v>
      </c>
      <c r="F94" s="1">
        <f t="shared" ref="F94:F100" si="19">(D94^2+E94^2)^0.5</f>
        <v>177.10385392108401</v>
      </c>
      <c r="G94" s="1">
        <f t="shared" ref="G94:G100" si="20">DEGREES(ATAN2(D94,E94))</f>
        <v>85.129914882217605</v>
      </c>
      <c r="H94" s="1">
        <f t="shared" ref="H94:H100" si="21">DEGREES(ACOS((F94/2)/$C$3))</f>
        <v>36.388052852057022</v>
      </c>
      <c r="I94" s="3">
        <f t="shared" ref="I94:I100" si="22">H94+G94</f>
        <v>121.51796773427463</v>
      </c>
      <c r="J94" s="1">
        <f t="shared" ref="J94:J100" si="23">B94-$B$9</f>
        <v>-7.9644660940672631</v>
      </c>
      <c r="K94" s="1">
        <f t="shared" ref="K94:K100" si="24">C94-$C$9</f>
        <v>176.46446609406726</v>
      </c>
      <c r="L94" s="1">
        <f t="shared" ref="L94:L100" si="25">(J94^2+K94^2)^0.5</f>
        <v>176.64410693263378</v>
      </c>
      <c r="M94" s="1">
        <f t="shared" ref="M94:M100" si="26">DEGREES(ATAN2(J94,K94))</f>
        <v>92.584207618131643</v>
      </c>
      <c r="N94" s="1">
        <f t="shared" ref="N94:N100" si="27">DEGREES(ACOS((L94/2)/$C$3))</f>
        <v>36.589400691175342</v>
      </c>
      <c r="O94" s="3">
        <f t="shared" ref="O94:O100" si="28">M94-N94</f>
        <v>55.994806926956301</v>
      </c>
    </row>
    <row r="95" spans="1:15" x14ac:dyDescent="0.25">
      <c r="A95">
        <f t="shared" si="15"/>
        <v>320</v>
      </c>
      <c r="B95" s="1">
        <f t="shared" si="1"/>
        <v>3.8302222155948891</v>
      </c>
      <c r="C95" s="6">
        <f t="shared" si="16"/>
        <v>176.78606195156729</v>
      </c>
      <c r="D95" s="1">
        <f t="shared" si="17"/>
        <v>15.330222215594889</v>
      </c>
      <c r="E95" s="1">
        <f t="shared" si="18"/>
        <v>176.78606195156729</v>
      </c>
      <c r="F95" s="1">
        <f t="shared" si="19"/>
        <v>177.4495066590012</v>
      </c>
      <c r="G95" s="1">
        <f t="shared" si="20"/>
        <v>85.043923482694197</v>
      </c>
      <c r="H95" s="1">
        <f t="shared" si="21"/>
        <v>36.236038554685713</v>
      </c>
      <c r="I95" s="3">
        <f t="shared" si="22"/>
        <v>121.2799620373799</v>
      </c>
      <c r="J95" s="1">
        <f t="shared" si="23"/>
        <v>-7.6697777844051114</v>
      </c>
      <c r="K95" s="1">
        <f t="shared" si="24"/>
        <v>176.78606195156729</v>
      </c>
      <c r="L95" s="1">
        <f t="shared" si="25"/>
        <v>176.95235853643078</v>
      </c>
      <c r="M95" s="1">
        <f t="shared" si="26"/>
        <v>92.484191865667071</v>
      </c>
      <c r="N95" s="1">
        <f t="shared" si="27"/>
        <v>36.454506575568551</v>
      </c>
      <c r="O95" s="3">
        <f t="shared" si="28"/>
        <v>56.02968529009852</v>
      </c>
    </row>
    <row r="96" spans="1:15" x14ac:dyDescent="0.25">
      <c r="A96">
        <f t="shared" si="15"/>
        <v>325</v>
      </c>
      <c r="B96" s="1">
        <f t="shared" si="1"/>
        <v>4.0957602214449578</v>
      </c>
      <c r="C96" s="6">
        <f t="shared" si="16"/>
        <v>177.13211781824478</v>
      </c>
      <c r="D96" s="1">
        <f t="shared" si="17"/>
        <v>15.595760221444959</v>
      </c>
      <c r="E96" s="1">
        <f t="shared" si="18"/>
        <v>177.13211781824478</v>
      </c>
      <c r="F96" s="1">
        <f t="shared" si="19"/>
        <v>177.81736388683012</v>
      </c>
      <c r="G96" s="1">
        <f t="shared" si="20"/>
        <v>84.968315641700869</v>
      </c>
      <c r="H96" s="1">
        <f t="shared" si="21"/>
        <v>36.073652094383576</v>
      </c>
      <c r="I96" s="3">
        <f t="shared" si="22"/>
        <v>121.04196773608444</v>
      </c>
      <c r="J96" s="1">
        <f t="shared" si="23"/>
        <v>-7.4042397785550422</v>
      </c>
      <c r="K96" s="1">
        <f t="shared" si="24"/>
        <v>177.13211781824478</v>
      </c>
      <c r="L96" s="1">
        <f t="shared" si="25"/>
        <v>177.28680134029969</v>
      </c>
      <c r="M96" s="1">
        <f t="shared" si="26"/>
        <v>92.393608046550838</v>
      </c>
      <c r="N96" s="1">
        <f t="shared" si="27"/>
        <v>36.307662950169288</v>
      </c>
      <c r="O96" s="3">
        <f t="shared" si="28"/>
        <v>56.08594509638155</v>
      </c>
    </row>
    <row r="97" spans="1:15" x14ac:dyDescent="0.25">
      <c r="A97">
        <f t="shared" si="15"/>
        <v>330</v>
      </c>
      <c r="B97" s="1">
        <f t="shared" si="1"/>
        <v>4.3301270189221919</v>
      </c>
      <c r="C97" s="6">
        <f t="shared" si="16"/>
        <v>177.5</v>
      </c>
      <c r="D97" s="1">
        <f t="shared" si="17"/>
        <v>15.830127018922191</v>
      </c>
      <c r="E97" s="1">
        <f t="shared" si="18"/>
        <v>177.5</v>
      </c>
      <c r="F97" s="1">
        <f t="shared" si="19"/>
        <v>178.20449747813666</v>
      </c>
      <c r="G97" s="1">
        <f t="shared" si="20"/>
        <v>84.903627069638191</v>
      </c>
      <c r="H97" s="1">
        <f t="shared" si="21"/>
        <v>35.902071190974233</v>
      </c>
      <c r="I97" s="3">
        <f t="shared" si="22"/>
        <v>120.80569826061242</v>
      </c>
      <c r="J97" s="1">
        <f t="shared" si="23"/>
        <v>-7.1698729810778081</v>
      </c>
      <c r="K97" s="1">
        <f t="shared" si="24"/>
        <v>177.5</v>
      </c>
      <c r="L97" s="1">
        <f t="shared" si="25"/>
        <v>177.64474965099529</v>
      </c>
      <c r="M97" s="1">
        <f t="shared" si="26"/>
        <v>92.313128175739749</v>
      </c>
      <c r="N97" s="1">
        <f t="shared" si="27"/>
        <v>36.14992916539979</v>
      </c>
      <c r="O97" s="3">
        <f t="shared" si="28"/>
        <v>56.163199010339959</v>
      </c>
    </row>
    <row r="98" spans="1:15" x14ac:dyDescent="0.25">
      <c r="A98">
        <f t="shared" si="15"/>
        <v>335</v>
      </c>
      <c r="B98" s="1">
        <f t="shared" si="1"/>
        <v>4.5315389351832502</v>
      </c>
      <c r="C98" s="6">
        <f t="shared" si="16"/>
        <v>177.8869086912965</v>
      </c>
      <c r="D98" s="1">
        <f t="shared" si="17"/>
        <v>16.031538935183249</v>
      </c>
      <c r="E98" s="1">
        <f t="shared" si="18"/>
        <v>177.8869086912965</v>
      </c>
      <c r="F98" s="1">
        <f t="shared" si="19"/>
        <v>178.60784564059875</v>
      </c>
      <c r="G98" s="1">
        <f t="shared" si="20"/>
        <v>84.850296820825079</v>
      </c>
      <c r="H98" s="1">
        <f t="shared" si="21"/>
        <v>35.722545569104355</v>
      </c>
      <c r="I98" s="3">
        <f t="shared" si="22"/>
        <v>120.57284238992943</v>
      </c>
      <c r="J98" s="1">
        <f t="shared" si="23"/>
        <v>-6.9684610648167498</v>
      </c>
      <c r="K98" s="1">
        <f t="shared" si="24"/>
        <v>177.8869086912965</v>
      </c>
      <c r="L98" s="1">
        <f t="shared" si="25"/>
        <v>178.02334603460727</v>
      </c>
      <c r="M98" s="1">
        <f t="shared" si="26"/>
        <v>92.243331830176771</v>
      </c>
      <c r="N98" s="1">
        <f t="shared" si="27"/>
        <v>35.982447144501705</v>
      </c>
      <c r="O98" s="3">
        <f t="shared" si="28"/>
        <v>56.260884685675066</v>
      </c>
    </row>
    <row r="99" spans="1:15" x14ac:dyDescent="0.25">
      <c r="A99">
        <f t="shared" si="15"/>
        <v>340</v>
      </c>
      <c r="B99" s="1">
        <f t="shared" si="1"/>
        <v>4.6984631039295426</v>
      </c>
      <c r="C99" s="6">
        <f t="shared" si="16"/>
        <v>178.28989928337165</v>
      </c>
      <c r="D99" s="1">
        <f t="shared" si="17"/>
        <v>16.198463103929541</v>
      </c>
      <c r="E99" s="1">
        <f t="shared" si="18"/>
        <v>178.28989928337165</v>
      </c>
      <c r="F99" s="1">
        <f t="shared" si="19"/>
        <v>179.02423968112299</v>
      </c>
      <c r="G99" s="1">
        <f t="shared" si="20"/>
        <v>84.8086658241793</v>
      </c>
      <c r="H99" s="1">
        <f t="shared" si="21"/>
        <v>35.536389115535066</v>
      </c>
      <c r="I99" s="3">
        <f t="shared" si="22"/>
        <v>120.34505493971437</v>
      </c>
      <c r="J99" s="1">
        <f t="shared" si="23"/>
        <v>-6.8015368960704574</v>
      </c>
      <c r="K99" s="1">
        <f t="shared" si="24"/>
        <v>178.28989928337165</v>
      </c>
      <c r="L99" s="1">
        <f t="shared" si="25"/>
        <v>178.41958718319975</v>
      </c>
      <c r="M99" s="1">
        <f t="shared" si="26"/>
        <v>92.184702992869248</v>
      </c>
      <c r="N99" s="1">
        <f t="shared" si="27"/>
        <v>35.806434273759947</v>
      </c>
      <c r="O99" s="3">
        <f t="shared" si="28"/>
        <v>56.3782687191093</v>
      </c>
    </row>
    <row r="100" spans="1:15" x14ac:dyDescent="0.25">
      <c r="A100">
        <f t="shared" si="15"/>
        <v>345</v>
      </c>
      <c r="B100" s="1">
        <f t="shared" si="1"/>
        <v>4.8296291314453415</v>
      </c>
      <c r="C100" s="6">
        <f t="shared" si="16"/>
        <v>178.70590477448741</v>
      </c>
      <c r="D100" s="1">
        <f t="shared" si="17"/>
        <v>16.329629131445341</v>
      </c>
      <c r="E100" s="1">
        <f t="shared" si="18"/>
        <v>178.70590477448741</v>
      </c>
      <c r="F100" s="1">
        <f t="shared" si="19"/>
        <v>179.45043100767049</v>
      </c>
      <c r="G100" s="1">
        <f t="shared" si="20"/>
        <v>84.778976492915533</v>
      </c>
      <c r="H100" s="1">
        <f t="shared" si="21"/>
        <v>35.344971553573437</v>
      </c>
      <c r="I100" s="3">
        <f t="shared" si="22"/>
        <v>120.12394804648898</v>
      </c>
      <c r="J100" s="1">
        <f t="shared" si="23"/>
        <v>-6.6703708685546585</v>
      </c>
      <c r="K100" s="1">
        <f t="shared" si="24"/>
        <v>178.70590477448741</v>
      </c>
      <c r="L100" s="1">
        <f t="shared" si="25"/>
        <v>178.8303504687955</v>
      </c>
      <c r="M100" s="1">
        <f t="shared" si="26"/>
        <v>92.137628062221978</v>
      </c>
      <c r="N100" s="1">
        <f t="shared" si="27"/>
        <v>35.62317578755281</v>
      </c>
      <c r="O100" s="3">
        <f t="shared" si="28"/>
        <v>56.514452274669168</v>
      </c>
    </row>
    <row r="101" spans="1:15" x14ac:dyDescent="0.25">
      <c r="A101">
        <f t="shared" ref="A101:A102" si="29">A100+5</f>
        <v>350</v>
      </c>
      <c r="B101" s="1">
        <f t="shared" si="1"/>
        <v>4.9240387650610398</v>
      </c>
      <c r="C101" s="6">
        <f t="shared" ref="C101:C102" si="30">$D$23+$D$24*SIN(RADIANS(A101))</f>
        <v>179.13175911166536</v>
      </c>
      <c r="D101" s="1">
        <f t="shared" ref="D101:D102" si="31">B101-$B$8</f>
        <v>16.424038765061042</v>
      </c>
      <c r="E101" s="1">
        <f t="shared" ref="E101:E102" si="32">C101-$C$8</f>
        <v>179.13175911166536</v>
      </c>
      <c r="F101" s="1">
        <f t="shared" ref="F101:F102" si="33">(D101^2+E101^2)^0.5</f>
        <v>179.88311808448267</v>
      </c>
      <c r="G101" s="1">
        <f t="shared" ref="G101:G102" si="34">DEGREES(ATAN2(D101,E101))</f>
        <v>84.761373333623169</v>
      </c>
      <c r="H101" s="1">
        <f t="shared" ref="H101:H102" si="35">DEGREES(ACOS((F101/2)/$C$3))</f>
        <v>35.149709645187343</v>
      </c>
      <c r="I101" s="3">
        <f t="shared" ref="I101:I102" si="36">H101+G101</f>
        <v>119.91108297881051</v>
      </c>
      <c r="J101" s="1">
        <f t="shared" ref="J101:J102" si="37">B101-$B$9</f>
        <v>-6.5759612349389602</v>
      </c>
      <c r="K101" s="1">
        <f t="shared" ref="K101:K102" si="38">C101-$C$9</f>
        <v>179.13175911166536</v>
      </c>
      <c r="L101" s="1">
        <f t="shared" ref="L101:L102" si="39">(J101^2+K101^2)^0.5</f>
        <v>179.25242087236401</v>
      </c>
      <c r="M101" s="1">
        <f t="shared" ref="M101:M102" si="40">DEGREES(ATAN2(J101,K101))</f>
        <v>92.102394971987266</v>
      </c>
      <c r="N101" s="1">
        <f t="shared" ref="N101:N102" si="41">DEGREES(ACOS((L101/2)/$C$3))</f>
        <v>35.43401666446676</v>
      </c>
      <c r="O101" s="3">
        <f t="shared" ref="O101:O102" si="42">M101-N101</f>
        <v>56.668378307520506</v>
      </c>
    </row>
    <row r="102" spans="1:15" x14ac:dyDescent="0.25">
      <c r="A102">
        <f t="shared" si="29"/>
        <v>355</v>
      </c>
      <c r="B102" s="1">
        <f t="shared" si="1"/>
        <v>4.9809734904587275</v>
      </c>
      <c r="C102" s="6">
        <f t="shared" si="30"/>
        <v>179.5642212862617</v>
      </c>
      <c r="D102" s="1">
        <f t="shared" si="31"/>
        <v>16.480973490458727</v>
      </c>
      <c r="E102" s="1">
        <f t="shared" si="32"/>
        <v>179.5642212862617</v>
      </c>
      <c r="F102" s="1">
        <f t="shared" si="33"/>
        <v>180.31897308196594</v>
      </c>
      <c r="G102" s="1">
        <f t="shared" si="34"/>
        <v>84.755904463073961</v>
      </c>
      <c r="H102" s="1">
        <f t="shared" si="35"/>
        <v>34.952057928924589</v>
      </c>
      <c r="I102" s="3">
        <f t="shared" si="36"/>
        <v>119.70796239199855</v>
      </c>
      <c r="J102" s="1">
        <f t="shared" si="37"/>
        <v>-6.5190265095412725</v>
      </c>
      <c r="K102" s="1">
        <f t="shared" si="38"/>
        <v>179.5642212862617</v>
      </c>
      <c r="L102" s="1">
        <f t="shared" si="39"/>
        <v>179.68251799430476</v>
      </c>
      <c r="M102" s="1">
        <f t="shared" si="40"/>
        <v>92.079193349151453</v>
      </c>
      <c r="N102" s="1">
        <f t="shared" si="41"/>
        <v>35.240353046615773</v>
      </c>
      <c r="O102" s="3">
        <f t="shared" si="42"/>
        <v>56.838840302535679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toXY</vt:lpstr>
      <vt:lpstr>toAB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TACK</dc:creator>
  <cp:lastModifiedBy>Sébastien TACK</cp:lastModifiedBy>
  <dcterms:created xsi:type="dcterms:W3CDTF">2025-04-29T08:21:52Z</dcterms:created>
  <dcterms:modified xsi:type="dcterms:W3CDTF">2025-04-29T20:11:27Z</dcterms:modified>
</cp:coreProperties>
</file>